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C4E3BCF5-8795-48D7-B2AB-E2166B27563F}" xr6:coauthVersionLast="47" xr6:coauthVersionMax="47" xr10:uidLastSave="{00000000-0000-0000-0000-000000000000}"/>
  <bookViews>
    <workbookView xWindow="28680" yWindow="270" windowWidth="25440" windowHeight="15270" tabRatio="817" xr2:uid="{00000000-000D-0000-FFFF-FFFF00000000}"/>
  </bookViews>
  <sheets>
    <sheet name="Compta an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8" i="1" l="1"/>
  <c r="E8" i="1"/>
  <c r="F8" i="1"/>
  <c r="G8" i="1" s="1"/>
  <c r="K8" i="1"/>
  <c r="L8" i="1"/>
  <c r="M8" i="1"/>
  <c r="N8" i="1"/>
  <c r="F9" i="1"/>
  <c r="G9" i="1"/>
  <c r="M9" i="1"/>
  <c r="N9" i="1"/>
  <c r="F10" i="1"/>
  <c r="G10" i="1"/>
  <c r="M10" i="1"/>
  <c r="N10" i="1"/>
  <c r="F11" i="1"/>
  <c r="G11" i="1"/>
  <c r="M11" i="1"/>
  <c r="N11" i="1"/>
  <c r="F12" i="1"/>
  <c r="G12" i="1"/>
  <c r="M12" i="1"/>
  <c r="N12" i="1"/>
  <c r="F13" i="1"/>
  <c r="G13" i="1"/>
  <c r="M13" i="1"/>
  <c r="N13" i="1"/>
  <c r="F14" i="1"/>
  <c r="G14" i="1"/>
  <c r="M14" i="1"/>
  <c r="N14" i="1"/>
  <c r="F15" i="1"/>
  <c r="G15" i="1"/>
  <c r="M15" i="1"/>
  <c r="N15" i="1"/>
  <c r="D17" i="1"/>
  <c r="E17" i="1"/>
  <c r="F17" i="1"/>
  <c r="G17" i="1"/>
  <c r="K17" i="1"/>
  <c r="L17" i="1"/>
  <c r="M17" i="1"/>
  <c r="N17" i="1"/>
  <c r="F18" i="1"/>
  <c r="G18" i="1"/>
  <c r="F19" i="1"/>
  <c r="G19" i="1"/>
  <c r="M19" i="1"/>
  <c r="N19" i="1"/>
  <c r="F20" i="1"/>
  <c r="G20" i="1"/>
  <c r="M20" i="1"/>
  <c r="N20" i="1"/>
  <c r="F21" i="1"/>
  <c r="G21" i="1"/>
  <c r="M21" i="1"/>
  <c r="N21" i="1"/>
  <c r="F22" i="1"/>
  <c r="G22" i="1"/>
  <c r="F23" i="1"/>
  <c r="G23" i="1"/>
  <c r="M24" i="1"/>
  <c r="N24" i="1"/>
  <c r="D25" i="1"/>
  <c r="E25" i="1"/>
  <c r="F25" i="1"/>
  <c r="G25" i="1"/>
  <c r="M25" i="1"/>
  <c r="N25" i="1"/>
  <c r="F26" i="1"/>
  <c r="G26" i="1"/>
  <c r="M26" i="1"/>
  <c r="N26" i="1"/>
  <c r="F27" i="1"/>
  <c r="G27" i="1"/>
  <c r="M27" i="1"/>
  <c r="N27" i="1"/>
  <c r="F28" i="1"/>
  <c r="G28" i="1"/>
  <c r="F29" i="1"/>
  <c r="G29" i="1"/>
  <c r="F30" i="1"/>
  <c r="G30" i="1"/>
  <c r="M30" i="1"/>
  <c r="N30" i="1"/>
  <c r="F31" i="1"/>
  <c r="G31" i="1"/>
  <c r="F32" i="1"/>
  <c r="G32" i="1"/>
  <c r="F33" i="1"/>
  <c r="G33" i="1"/>
  <c r="K33" i="1"/>
  <c r="L33" i="1"/>
  <c r="M33" i="1"/>
  <c r="N33" i="1"/>
  <c r="F34" i="1"/>
  <c r="G34" i="1"/>
  <c r="M34" i="1"/>
  <c r="N34" i="1"/>
  <c r="F35" i="1"/>
  <c r="G35" i="1"/>
  <c r="M35" i="1"/>
  <c r="N35" i="1"/>
  <c r="F36" i="1"/>
  <c r="G36" i="1"/>
  <c r="M36" i="1"/>
  <c r="N36" i="1"/>
  <c r="F37" i="1"/>
  <c r="G37" i="1"/>
  <c r="M37" i="1"/>
  <c r="N37" i="1"/>
  <c r="F38" i="1"/>
  <c r="G38" i="1"/>
  <c r="M38" i="1"/>
  <c r="N38" i="1"/>
  <c r="D40" i="1"/>
  <c r="E40" i="1"/>
  <c r="F40" i="1"/>
  <c r="G40" i="1"/>
  <c r="K40" i="1"/>
  <c r="L40" i="1"/>
  <c r="M40" i="1"/>
  <c r="N40" i="1"/>
  <c r="F41" i="1"/>
  <c r="G41" i="1"/>
  <c r="M41" i="1"/>
  <c r="N41" i="1"/>
  <c r="D43" i="1"/>
  <c r="E43" i="1"/>
  <c r="F43" i="1"/>
  <c r="G43" i="1"/>
  <c r="F44" i="1"/>
  <c r="G44" i="1"/>
  <c r="F45" i="1"/>
  <c r="G45" i="1"/>
  <c r="F46" i="1"/>
  <c r="G46" i="1"/>
  <c r="D48" i="1"/>
  <c r="E48" i="1"/>
  <c r="F48" i="1"/>
  <c r="G48" i="1"/>
  <c r="F49" i="1"/>
  <c r="G49" i="1"/>
  <c r="F50" i="1"/>
  <c r="G50" i="1"/>
  <c r="F51" i="1"/>
  <c r="G51" i="1"/>
  <c r="F52" i="1"/>
  <c r="G52" i="1"/>
  <c r="F53" i="1"/>
  <c r="G53" i="1"/>
  <c r="F54" i="1"/>
  <c r="G54" i="1"/>
  <c r="D56" i="1"/>
  <c r="E56" i="1"/>
  <c r="F56" i="1"/>
  <c r="G56" i="1"/>
  <c r="F57" i="1"/>
  <c r="G57" i="1"/>
  <c r="F58" i="1"/>
  <c r="G58" i="1"/>
  <c r="D60" i="1"/>
  <c r="E60" i="1"/>
  <c r="F60" i="1"/>
  <c r="G60" i="1"/>
  <c r="K60" i="1"/>
  <c r="L60" i="1"/>
  <c r="M60" i="1"/>
  <c r="N60" i="1"/>
  <c r="F61" i="1"/>
  <c r="G61" i="1"/>
  <c r="M61" i="1"/>
  <c r="N61" i="1"/>
  <c r="F62" i="1"/>
  <c r="G62" i="1"/>
  <c r="M62" i="1"/>
  <c r="N62" i="1"/>
  <c r="D64" i="1"/>
  <c r="E64" i="1"/>
  <c r="F64" i="1"/>
  <c r="G64" i="1"/>
  <c r="K64" i="1"/>
  <c r="L64" i="1"/>
  <c r="M64" i="1"/>
  <c r="N64" i="1"/>
  <c r="F65" i="1"/>
  <c r="G65" i="1"/>
  <c r="M65" i="1"/>
  <c r="N65" i="1"/>
  <c r="F66" i="1"/>
  <c r="G66" i="1"/>
  <c r="M66" i="1"/>
  <c r="N66" i="1"/>
  <c r="D68" i="1"/>
  <c r="F68" i="1" s="1"/>
  <c r="G68" i="1" s="1"/>
  <c r="E68" i="1"/>
  <c r="K68" i="1"/>
  <c r="M68" i="1" s="1"/>
  <c r="N68" i="1" s="1"/>
  <c r="L68" i="1"/>
  <c r="F71" i="1"/>
  <c r="G71" i="1"/>
  <c r="F72" i="1"/>
  <c r="G72" i="1"/>
  <c r="F73" i="1"/>
  <c r="G73" i="1"/>
  <c r="D75" i="1"/>
  <c r="E75" i="1"/>
  <c r="F75" i="1"/>
  <c r="G75" i="1"/>
  <c r="K75" i="1"/>
  <c r="L75" i="1"/>
  <c r="M75" i="1"/>
  <c r="N75" i="1"/>
  <c r="F76" i="1"/>
  <c r="G76" i="1"/>
  <c r="K76" i="1"/>
  <c r="L76" i="1"/>
  <c r="M76" i="1"/>
  <c r="N76" i="1"/>
  <c r="F77" i="1"/>
  <c r="G77" i="1"/>
  <c r="K77" i="1"/>
  <c r="L77" i="1"/>
  <c r="M77" i="1"/>
  <c r="N77" i="1"/>
  <c r="F78" i="1"/>
  <c r="G78" i="1"/>
  <c r="K78" i="1"/>
  <c r="L78" i="1"/>
  <c r="M78" i="1"/>
  <c r="N78" i="1"/>
  <c r="D80" i="1"/>
  <c r="E80" i="1"/>
  <c r="F80" i="1"/>
  <c r="G80" i="1"/>
  <c r="K80" i="1"/>
  <c r="M80" i="1" s="1"/>
  <c r="N80" i="1" s="1"/>
  <c r="L80" i="1"/>
  <c r="D82" i="1"/>
  <c r="F82" i="1" s="1"/>
  <c r="G82" i="1" s="1"/>
  <c r="E82" i="1"/>
  <c r="K82" i="1"/>
  <c r="M82" i="1" s="1"/>
  <c r="N82" i="1" s="1"/>
  <c r="L82" i="1"/>
</calcChain>
</file>

<file path=xl/sharedStrings.xml><?xml version="1.0" encoding="utf-8"?>
<sst xmlns="http://schemas.openxmlformats.org/spreadsheetml/2006/main" count="124" uniqueCount="117">
  <si>
    <t>CHARGES</t>
  </si>
  <si>
    <t>Montant</t>
  </si>
  <si>
    <t>PRODUITS</t>
  </si>
  <si>
    <t>prévu</t>
  </si>
  <si>
    <t>Charges directes d'exploitation</t>
  </si>
  <si>
    <t>Produits directs d'exploitation</t>
  </si>
  <si>
    <t>60 Achats</t>
  </si>
  <si>
    <t>70 Produits des activités</t>
  </si>
  <si>
    <t>6010 - Achats de matières premières (boissons, etc)</t>
  </si>
  <si>
    <t>7010 - Recettes des buvettes</t>
  </si>
  <si>
    <t>6040 - Achat de prestations de service</t>
  </si>
  <si>
    <t>7020 - Recettes diverses (lotos, tombolas, revue Ligue …)</t>
  </si>
  <si>
    <t>6050 - Achats de matériel</t>
  </si>
  <si>
    <t>7060 - Recettes des guichets</t>
  </si>
  <si>
    <t>6061 - Eau - Gaz - Electricité</t>
  </si>
  <si>
    <t>7061 - Recettes pour évenements ( tournois, fêtes, etc )</t>
  </si>
  <si>
    <t>6063 - Fournitures pour les activités - petit matériel- pharmacie …</t>
  </si>
  <si>
    <t>7070 - Ventes de produits dérivés</t>
  </si>
  <si>
    <t>6064 - Fournitures de bureau</t>
  </si>
  <si>
    <t>7081 - Participations aux soirées (repas,etc…)</t>
  </si>
  <si>
    <t>6068 - Autres matières et fournitures</t>
  </si>
  <si>
    <t>7088 - Autres recettes d'activités (engagements des équipes)</t>
  </si>
  <si>
    <t>61 Services extérieurs</t>
  </si>
  <si>
    <t xml:space="preserve"> 74 Subventions d'exploitation</t>
  </si>
  <si>
    <t>6110 - Organisations sous-traitées (traiteur, orchestre, etc.)</t>
  </si>
  <si>
    <t>7410 - Etat</t>
  </si>
  <si>
    <t>6130 - Locations ( salles,matériel et équipements, stands )</t>
  </si>
  <si>
    <t>7417 - Ministère des Sports et CNDS</t>
  </si>
  <si>
    <t>6140 - Charges locatives</t>
  </si>
  <si>
    <t>7418 - ASP (financement pour Emplois aidés)</t>
  </si>
  <si>
    <t>6150 - Entretien et réparations / Contrats de maintenance</t>
  </si>
  <si>
    <t>7419 - Autres ministères</t>
  </si>
  <si>
    <t>6160 - Primes d'assurances</t>
  </si>
  <si>
    <t>6180 - Frais de colloques et conférences</t>
  </si>
  <si>
    <t>7440 - Collectivités territoriales</t>
  </si>
  <si>
    <t>7441 - Conseil Régional</t>
  </si>
  <si>
    <t>62 Autres services extérieurs</t>
  </si>
  <si>
    <t>7442 - Conseil Général</t>
  </si>
  <si>
    <t>6211 - Frais d'arbitrage</t>
  </si>
  <si>
    <t xml:space="preserve">7443 - Commune </t>
  </si>
  <si>
    <t>6226 - Honoraires ( comptables ou autres )</t>
  </si>
  <si>
    <t>7445 - Intercommunalité</t>
  </si>
  <si>
    <t>6230 - Relations publiques</t>
  </si>
  <si>
    <t>6231 - Annonces et insertions publicitaires</t>
  </si>
  <si>
    <t>7460 - Organismes sociaux</t>
  </si>
  <si>
    <t>6234 - Récompenses et cadeaux</t>
  </si>
  <si>
    <t>7460 - Participation de la Fédération</t>
  </si>
  <si>
    <t>6237 - Publications (frais d'impression affiches, programmes, ..)</t>
  </si>
  <si>
    <t>6251 - Frais de déplacement</t>
  </si>
  <si>
    <t>6253 - Frais d'hébergement</t>
  </si>
  <si>
    <t>75 Autres produits de gestion courante</t>
  </si>
  <si>
    <t>6256 - Frais de missions et de représentation</t>
  </si>
  <si>
    <t>7510 - Dons manuels</t>
  </si>
  <si>
    <t>6257 - Frais de restauration et de réception</t>
  </si>
  <si>
    <t>7511 - Recettes publicitaires</t>
  </si>
  <si>
    <t>6260 - Frais postaux et frais de  télécommunications</t>
  </si>
  <si>
    <t>7560 - Cotisations des adhérents / Licences</t>
  </si>
  <si>
    <t>6270 - Services bancaires</t>
  </si>
  <si>
    <t xml:space="preserve">7581 - Participations pour stages </t>
  </si>
  <si>
    <t>6280 - Frais divers</t>
  </si>
  <si>
    <t>7585 - Produits de gestion courante</t>
  </si>
  <si>
    <t>63 Impôts, taxes et versements assimilés</t>
  </si>
  <si>
    <t>76 Produits financiers</t>
  </si>
  <si>
    <t>6300 - Autres impôts, taxes et versements assimilés</t>
  </si>
  <si>
    <t>7610 - Intérêts des fonds placés</t>
  </si>
  <si>
    <t>64 Charges de personnel</t>
  </si>
  <si>
    <t xml:space="preserve">6411 - Salaires </t>
  </si>
  <si>
    <t>6450 - Charges de sécurité sociale et de prévoyance</t>
  </si>
  <si>
    <t>6480 - Autres frais de personnel / Vacations / Suivi médical</t>
  </si>
  <si>
    <t>65 Autres charges de gestion courante</t>
  </si>
  <si>
    <t>6516 - Droits d'auteur ( SACEM)</t>
  </si>
  <si>
    <t>6544 - Créances sur excercices antérieurs</t>
  </si>
  <si>
    <t>6580 - Autres frais de gestion courante</t>
  </si>
  <si>
    <t>6581 - Achat de licences</t>
  </si>
  <si>
    <t>6582 - Frais spécifiques pour événements</t>
  </si>
  <si>
    <t>6583 - Frais  de stages (Athlètes, cadres, bénévoles)</t>
  </si>
  <si>
    <t>66 Charges financières</t>
  </si>
  <si>
    <t>6611 - Intérêts des emprunts</t>
  </si>
  <si>
    <t>6680 - Autres charges financières</t>
  </si>
  <si>
    <t>67 Charges exceptionnelles</t>
  </si>
  <si>
    <t>77 Produits exceptionnels</t>
  </si>
  <si>
    <t>6712 - Amendes et pénalités</t>
  </si>
  <si>
    <t>7710 - Produits exceptionnels</t>
  </si>
  <si>
    <t>6788 - Charges exceptionnelles diverses</t>
  </si>
  <si>
    <t>7711 - Produit des amendes et pénalités</t>
  </si>
  <si>
    <t>68 Dotation aux amortissements et provisions</t>
  </si>
  <si>
    <t>78 Reprise sur amortissements et provisions</t>
  </si>
  <si>
    <t xml:space="preserve">6810 - Amortissements </t>
  </si>
  <si>
    <t>7810 - Reprise sur amortissements et provisions</t>
  </si>
  <si>
    <t>6890 - Engagements à réaliser sur ressources affectées</t>
  </si>
  <si>
    <t>7890 - Report des ressources non utilisées</t>
  </si>
  <si>
    <t>TOTAL DES CHARGES DIRECTES</t>
  </si>
  <si>
    <t>TOTAL DES PRODUITS DIRECTS</t>
  </si>
  <si>
    <t xml:space="preserve">Charges indirectes </t>
  </si>
  <si>
    <t>Quote part pour Frais de personnel</t>
  </si>
  <si>
    <t>Quote part pour Ensembles immobiliers et mobiliers</t>
  </si>
  <si>
    <t>Quote part pour Administration Générale</t>
  </si>
  <si>
    <t>86 Emploi des contributions volontaires</t>
  </si>
  <si>
    <t>87 Contributions volontaires en nature</t>
  </si>
  <si>
    <t xml:space="preserve"> Secours en nature</t>
  </si>
  <si>
    <t xml:space="preserve"> Dons en nature</t>
  </si>
  <si>
    <t xml:space="preserve"> Mise à disposition gratuite de biens et prestations</t>
  </si>
  <si>
    <t xml:space="preserve"> Prestations en nature</t>
  </si>
  <si>
    <t xml:space="preserve"> Personnels bénévoles</t>
  </si>
  <si>
    <t xml:space="preserve"> Bénévolat</t>
  </si>
  <si>
    <t>TOTAL DES CHARGES INDIRECTES</t>
  </si>
  <si>
    <t>TOTAL DES PRODUITS INDIRECTS</t>
  </si>
  <si>
    <t>TOTAL  GENERAL DES CHARGES</t>
  </si>
  <si>
    <t xml:space="preserve">TOTAL  GENERAL DES PRODUITS   </t>
  </si>
  <si>
    <t>Chapitre7</t>
  </si>
  <si>
    <t>ANIMATIONS PENDANT LES VACANCES</t>
  </si>
  <si>
    <t>Réalisé</t>
  </si>
  <si>
    <t>Ecart</t>
  </si>
  <si>
    <t>en Euros</t>
  </si>
  <si>
    <t xml:space="preserve">Ecart </t>
  </si>
  <si>
    <t>en %</t>
  </si>
  <si>
    <t>Compte de Résultat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</si>
</sst>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"/>
    </font>
    <font>
      <b/>
      <sz val="12"/>
      <name val="Arial Narrow"/>
      <family val="2"/>
    </font>
    <font>
      <b/>
      <sz val="9"/>
      <name val="Arial Narrow"/>
      <family val="2"/>
    </font>
    <font>
      <sz val="9"/>
      <name val="Arial Narrow"/>
      <family val="2"/>
    </font>
    <font>
      <b/>
      <i/>
      <sz val="10"/>
      <name val="Arial Narrow"/>
      <family val="2"/>
    </font>
    <font>
      <sz val="10"/>
      <name val="Arial Narrow"/>
      <family val="2"/>
    </font>
    <font>
      <b/>
      <i/>
      <sz val="12"/>
      <color indexed="10"/>
      <name val="Arial Narrow"/>
      <family val="2"/>
    </font>
    <font>
      <sz val="8"/>
      <name val="Arial Narrow"/>
      <family val="2"/>
    </font>
    <font>
      <sz val="13"/>
      <name val="Arial Narrow"/>
      <family val="2"/>
    </font>
    <font>
      <b/>
      <sz val="13"/>
      <name val="Arial Narrow"/>
      <family val="2"/>
    </font>
    <font>
      <i/>
      <sz val="13"/>
      <name val="Arial Narrow"/>
      <family val="2"/>
    </font>
    <font>
      <b/>
      <sz val="8"/>
      <name val="Arial Narrow"/>
      <family val="2"/>
    </font>
    <font>
      <sz val="8"/>
      <name val="Times New Roman"/>
    </font>
    <font>
      <i/>
      <sz val="9"/>
      <name val="Arial Narrow"/>
      <family val="2"/>
    </font>
    <font>
      <b/>
      <sz val="16"/>
      <name val="Arial Narrow"/>
      <family val="2"/>
    </font>
    <font>
      <b/>
      <sz val="20"/>
      <name val="Arial"/>
      <family val="2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00">
    <xf numFmtId="0" fontId="0" fillId="0" borderId="0" xfId="0"/>
    <xf numFmtId="4" fontId="7" fillId="0" borderId="1" xfId="0" applyNumberFormat="1" applyFont="1" applyBorder="1" applyAlignment="1" applyProtection="1">
      <alignment vertical="center"/>
      <protection hidden="1"/>
    </xf>
    <xf numFmtId="0" fontId="8" fillId="0" borderId="0" xfId="0" applyFont="1" applyBorder="1" applyAlignment="1" applyProtection="1">
      <alignment vertical="center"/>
      <protection hidden="1"/>
    </xf>
    <xf numFmtId="4" fontId="7" fillId="0" borderId="2" xfId="0" applyNumberFormat="1" applyFont="1" applyFill="1" applyBorder="1" applyAlignment="1" applyProtection="1">
      <alignment vertical="center"/>
      <protection hidden="1"/>
    </xf>
    <xf numFmtId="4" fontId="7" fillId="0" borderId="0" xfId="0" applyNumberFormat="1" applyFont="1" applyFill="1" applyBorder="1" applyAlignment="1" applyProtection="1">
      <alignment vertical="center"/>
      <protection hidden="1"/>
    </xf>
    <xf numFmtId="4" fontId="7" fillId="0" borderId="0" xfId="0" applyNumberFormat="1" applyFont="1" applyBorder="1" applyAlignment="1" applyProtection="1">
      <alignment vertical="center"/>
      <protection hidden="1"/>
    </xf>
    <xf numFmtId="0" fontId="10" fillId="0" borderId="0" xfId="0" applyFont="1" applyBorder="1" applyAlignment="1" applyProtection="1">
      <alignment horizontal="right" vertical="center"/>
      <protection hidden="1"/>
    </xf>
    <xf numFmtId="4" fontId="11" fillId="0" borderId="0" xfId="0" applyNumberFormat="1" applyFont="1" applyFill="1" applyBorder="1" applyAlignment="1" applyProtection="1">
      <alignment vertical="center"/>
      <protection hidden="1"/>
    </xf>
    <xf numFmtId="0" fontId="0" fillId="0" borderId="0" xfId="0" applyBorder="1" applyProtection="1">
      <protection hidden="1"/>
    </xf>
    <xf numFmtId="0" fontId="12" fillId="0" borderId="0" xfId="0" applyFont="1" applyBorder="1" applyProtection="1">
      <protection hidden="1"/>
    </xf>
    <xf numFmtId="4" fontId="11" fillId="0" borderId="2" xfId="0" applyNumberFormat="1" applyFont="1" applyFill="1" applyBorder="1" applyAlignment="1" applyProtection="1">
      <alignment vertical="center"/>
      <protection hidden="1"/>
    </xf>
    <xf numFmtId="4" fontId="7" fillId="0" borderId="3" xfId="0" applyNumberFormat="1" applyFont="1" applyBorder="1" applyAlignment="1" applyProtection="1">
      <alignment vertical="center"/>
      <protection hidden="1"/>
    </xf>
    <xf numFmtId="4" fontId="7" fillId="0" borderId="2" xfId="0" applyNumberFormat="1" applyFont="1" applyBorder="1" applyAlignment="1" applyProtection="1">
      <alignment vertical="center"/>
      <protection hidden="1"/>
    </xf>
    <xf numFmtId="4" fontId="7" fillId="0" borderId="4" xfId="0" applyNumberFormat="1" applyFont="1" applyFill="1" applyBorder="1" applyAlignment="1" applyProtection="1">
      <alignment vertical="center"/>
      <protection hidden="1"/>
    </xf>
    <xf numFmtId="0" fontId="0" fillId="0" borderId="0" xfId="0" applyFill="1"/>
    <xf numFmtId="10" fontId="0" fillId="0" borderId="0" xfId="0" applyNumberFormat="1"/>
    <xf numFmtId="10" fontId="11" fillId="0" borderId="2" xfId="0" applyNumberFormat="1" applyFont="1" applyFill="1" applyBorder="1" applyAlignment="1" applyProtection="1">
      <alignment vertical="center"/>
      <protection hidden="1"/>
    </xf>
    <xf numFmtId="10" fontId="7" fillId="0" borderId="3" xfId="0" applyNumberFormat="1" applyFont="1" applyBorder="1" applyAlignment="1" applyProtection="1">
      <alignment vertical="center"/>
      <protection hidden="1"/>
    </xf>
    <xf numFmtId="10" fontId="7" fillId="0" borderId="2" xfId="0" applyNumberFormat="1" applyFont="1" applyBorder="1" applyAlignment="1" applyProtection="1">
      <alignment vertical="center"/>
      <protection hidden="1"/>
    </xf>
    <xf numFmtId="10" fontId="11" fillId="0" borderId="0" xfId="0" applyNumberFormat="1" applyFont="1" applyFill="1" applyBorder="1" applyAlignment="1" applyProtection="1">
      <alignment vertical="center"/>
      <protection hidden="1"/>
    </xf>
    <xf numFmtId="10" fontId="7" fillId="0" borderId="1" xfId="0" applyNumberFormat="1" applyFont="1" applyBorder="1" applyAlignment="1" applyProtection="1">
      <alignment vertical="center"/>
      <protection hidden="1"/>
    </xf>
    <xf numFmtId="10" fontId="7" fillId="0" borderId="2" xfId="0" applyNumberFormat="1" applyFont="1" applyFill="1" applyBorder="1" applyAlignment="1" applyProtection="1">
      <alignment vertical="center"/>
      <protection hidden="1"/>
    </xf>
    <xf numFmtId="10" fontId="7" fillId="0" borderId="0" xfId="0" applyNumberFormat="1" applyFont="1" applyFill="1" applyBorder="1" applyAlignment="1" applyProtection="1">
      <alignment vertical="center"/>
      <protection hidden="1"/>
    </xf>
    <xf numFmtId="10" fontId="7" fillId="0" borderId="0" xfId="0" applyNumberFormat="1" applyFont="1" applyBorder="1" applyAlignment="1" applyProtection="1">
      <alignment vertical="center"/>
      <protection hidden="1"/>
    </xf>
    <xf numFmtId="10" fontId="12" fillId="0" borderId="0" xfId="0" applyNumberFormat="1" applyFont="1" applyBorder="1" applyProtection="1">
      <protection hidden="1"/>
    </xf>
    <xf numFmtId="4" fontId="7" fillId="2" borderId="5" xfId="0" applyNumberFormat="1" applyFont="1" applyFill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vertical="center"/>
      <protection hidden="1"/>
    </xf>
    <xf numFmtId="0" fontId="6" fillId="0" borderId="0" xfId="0" applyFont="1" applyBorder="1" applyAlignment="1" applyProtection="1">
      <alignment vertical="center"/>
      <protection hidden="1"/>
    </xf>
    <xf numFmtId="0" fontId="7" fillId="0" borderId="1" xfId="0" applyFont="1" applyBorder="1" applyAlignment="1" applyProtection="1">
      <alignment vertical="center"/>
      <protection hidden="1"/>
    </xf>
    <xf numFmtId="0" fontId="7" fillId="0" borderId="0" xfId="0" applyFont="1" applyFill="1" applyBorder="1" applyAlignment="1" applyProtection="1">
      <alignment vertical="center"/>
      <protection hidden="1"/>
    </xf>
    <xf numFmtId="0" fontId="5" fillId="0" borderId="6" xfId="0" applyFont="1" applyBorder="1" applyAlignment="1" applyProtection="1">
      <alignment vertical="center"/>
      <protection hidden="1"/>
    </xf>
    <xf numFmtId="10" fontId="5" fillId="0" borderId="6" xfId="0" applyNumberFormat="1" applyFont="1" applyBorder="1" applyAlignment="1" applyProtection="1">
      <alignment vertical="center"/>
      <protection hidden="1"/>
    </xf>
    <xf numFmtId="0" fontId="2" fillId="0" borderId="0" xfId="0" applyFont="1" applyBorder="1" applyAlignment="1" applyProtection="1">
      <alignment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4" fontId="7" fillId="2" borderId="4" xfId="0" applyNumberFormat="1" applyFont="1" applyFill="1" applyBorder="1" applyAlignment="1" applyProtection="1">
      <alignment vertical="center"/>
      <protection hidden="1"/>
    </xf>
    <xf numFmtId="10" fontId="7" fillId="2" borderId="4" xfId="0" applyNumberFormat="1" applyFont="1" applyFill="1" applyBorder="1" applyAlignment="1" applyProtection="1">
      <alignment vertical="center"/>
      <protection hidden="1"/>
    </xf>
    <xf numFmtId="0" fontId="9" fillId="0" borderId="0" xfId="0" applyFont="1" applyBorder="1" applyAlignment="1" applyProtection="1">
      <alignment vertical="center"/>
      <protection hidden="1"/>
    </xf>
    <xf numFmtId="0" fontId="7" fillId="0" borderId="7" xfId="0" applyFont="1" applyBorder="1" applyAlignment="1" applyProtection="1">
      <alignment vertical="center" wrapText="1"/>
      <protection hidden="1"/>
    </xf>
    <xf numFmtId="4" fontId="7" fillId="0" borderId="4" xfId="0" applyNumberFormat="1" applyFont="1" applyBorder="1" applyAlignment="1" applyProtection="1">
      <alignment vertical="center"/>
      <protection hidden="1"/>
    </xf>
    <xf numFmtId="4" fontId="7" fillId="0" borderId="4" xfId="0" applyNumberFormat="1" applyFont="1" applyBorder="1" applyAlignment="1" applyProtection="1">
      <alignment vertical="center"/>
      <protection locked="0" hidden="1"/>
    </xf>
    <xf numFmtId="10" fontId="7" fillId="0" borderId="4" xfId="0" applyNumberFormat="1" applyFont="1" applyBorder="1" applyAlignment="1" applyProtection="1">
      <alignment vertical="center"/>
      <protection hidden="1"/>
    </xf>
    <xf numFmtId="0" fontId="8" fillId="0" borderId="2" xfId="0" applyFont="1" applyBorder="1" applyAlignment="1" applyProtection="1">
      <alignment vertical="center"/>
      <protection hidden="1"/>
    </xf>
    <xf numFmtId="0" fontId="3" fillId="0" borderId="8" xfId="0" applyFont="1" applyBorder="1" applyAlignment="1" applyProtection="1">
      <alignment vertical="center"/>
      <protection hidden="1"/>
    </xf>
    <xf numFmtId="0" fontId="9" fillId="0" borderId="0" xfId="0" applyFont="1" applyFill="1" applyBorder="1" applyAlignment="1" applyProtection="1">
      <alignment vertical="center"/>
      <protection hidden="1"/>
    </xf>
    <xf numFmtId="0" fontId="7" fillId="0" borderId="2" xfId="0" applyFont="1" applyBorder="1" applyAlignment="1" applyProtection="1">
      <alignment vertical="center" wrapText="1"/>
      <protection hidden="1"/>
    </xf>
    <xf numFmtId="0" fontId="7" fillId="0" borderId="0" xfId="0" applyFont="1" applyBorder="1" applyAlignment="1" applyProtection="1">
      <alignment vertical="center" wrapText="1"/>
      <protection hidden="1"/>
    </xf>
    <xf numFmtId="0" fontId="2" fillId="0" borderId="9" xfId="0" applyFont="1" applyBorder="1" applyAlignment="1" applyProtection="1">
      <alignment vertical="center"/>
      <protection hidden="1"/>
    </xf>
    <xf numFmtId="0" fontId="3" fillId="0" borderId="8" xfId="0" applyFont="1" applyBorder="1" applyAlignment="1" applyProtection="1">
      <alignment vertical="center" wrapText="1"/>
      <protection hidden="1"/>
    </xf>
    <xf numFmtId="0" fontId="7" fillId="0" borderId="7" xfId="0" applyFont="1" applyBorder="1" applyAlignment="1" applyProtection="1">
      <alignment vertical="center"/>
      <protection hidden="1"/>
    </xf>
    <xf numFmtId="4" fontId="7" fillId="0" borderId="4" xfId="0" applyNumberFormat="1" applyFont="1" applyFill="1" applyBorder="1" applyAlignment="1" applyProtection="1">
      <alignment vertical="center"/>
      <protection locked="0" hidden="1"/>
    </xf>
    <xf numFmtId="0" fontId="7" fillId="0" borderId="8" xfId="0" applyFont="1" applyBorder="1" applyAlignment="1" applyProtection="1">
      <alignment vertical="center" wrapText="1"/>
      <protection hidden="1"/>
    </xf>
    <xf numFmtId="4" fontId="11" fillId="2" borderId="4" xfId="0" applyNumberFormat="1" applyFont="1" applyFill="1" applyBorder="1" applyAlignment="1" applyProtection="1">
      <alignment vertical="center"/>
      <protection hidden="1"/>
    </xf>
    <xf numFmtId="0" fontId="4" fillId="0" borderId="9" xfId="0" applyFont="1" applyBorder="1" applyAlignment="1" applyProtection="1">
      <alignment horizontal="right" vertical="center"/>
      <protection hidden="1"/>
    </xf>
    <xf numFmtId="4" fontId="11" fillId="3" borderId="10" xfId="0" applyNumberFormat="1" applyFont="1" applyFill="1" applyBorder="1" applyAlignment="1" applyProtection="1">
      <alignment vertical="center"/>
      <protection hidden="1"/>
    </xf>
    <xf numFmtId="10" fontId="11" fillId="3" borderId="10" xfId="0" applyNumberFormat="1" applyFont="1" applyFill="1" applyBorder="1" applyAlignment="1" applyProtection="1">
      <alignment vertical="center"/>
      <protection hidden="1"/>
    </xf>
    <xf numFmtId="0" fontId="4" fillId="0" borderId="0" xfId="0" applyFont="1" applyBorder="1" applyAlignment="1" applyProtection="1">
      <alignment horizontal="right" vertical="center"/>
      <protection hidden="1"/>
    </xf>
    <xf numFmtId="0" fontId="0" fillId="0" borderId="0" xfId="0" applyProtection="1">
      <protection hidden="1"/>
    </xf>
    <xf numFmtId="0" fontId="7" fillId="0" borderId="0" xfId="0" applyFont="1" applyBorder="1" applyAlignment="1" applyProtection="1">
      <alignment vertical="center"/>
      <protection hidden="1"/>
    </xf>
    <xf numFmtId="0" fontId="7" fillId="0" borderId="0" xfId="0" applyFont="1" applyBorder="1" applyAlignment="1" applyProtection="1">
      <alignment horizontal="left" vertical="center"/>
      <protection hidden="1"/>
    </xf>
    <xf numFmtId="0" fontId="13" fillId="0" borderId="0" xfId="0" applyFont="1" applyBorder="1" applyAlignment="1" applyProtection="1">
      <alignment horizontal="right" vertical="center"/>
      <protection hidden="1"/>
    </xf>
    <xf numFmtId="4" fontId="7" fillId="0" borderId="11" xfId="0" applyNumberFormat="1" applyFont="1" applyFill="1" applyBorder="1" applyAlignment="1" applyProtection="1">
      <alignment vertical="center"/>
      <protection hidden="1"/>
    </xf>
    <xf numFmtId="0" fontId="8" fillId="0" borderId="12" xfId="0" applyFont="1" applyBorder="1" applyAlignment="1" applyProtection="1">
      <alignment vertical="center"/>
      <protection hidden="1"/>
    </xf>
    <xf numFmtId="0" fontId="7" fillId="0" borderId="2" xfId="0" applyFont="1" applyBorder="1" applyAlignment="1" applyProtection="1">
      <alignment vertical="center"/>
      <protection hidden="1"/>
    </xf>
    <xf numFmtId="0" fontId="0" fillId="0" borderId="2" xfId="0" applyBorder="1" applyProtection="1">
      <protection hidden="1"/>
    </xf>
    <xf numFmtId="0" fontId="12" fillId="0" borderId="2" xfId="0" applyFont="1" applyBorder="1" applyProtection="1">
      <protection hidden="1"/>
    </xf>
    <xf numFmtId="10" fontId="12" fillId="0" borderId="2" xfId="0" applyNumberFormat="1" applyFont="1" applyBorder="1" applyProtection="1">
      <protection hidden="1"/>
    </xf>
    <xf numFmtId="4" fontId="7" fillId="0" borderId="13" xfId="0" applyNumberFormat="1" applyFont="1" applyBorder="1" applyAlignment="1" applyProtection="1">
      <alignment vertical="center"/>
      <protection hidden="1"/>
    </xf>
    <xf numFmtId="10" fontId="7" fillId="0" borderId="13" xfId="0" applyNumberFormat="1" applyFont="1" applyBorder="1" applyAlignment="1" applyProtection="1">
      <alignment vertical="center"/>
      <protection hidden="1"/>
    </xf>
    <xf numFmtId="0" fontId="12" fillId="0" borderId="13" xfId="0" applyFont="1" applyBorder="1" applyProtection="1">
      <protection hidden="1"/>
    </xf>
    <xf numFmtId="10" fontId="12" fillId="0" borderId="13" xfId="0" applyNumberFormat="1" applyFont="1" applyBorder="1" applyProtection="1">
      <protection hidden="1"/>
    </xf>
    <xf numFmtId="4" fontId="11" fillId="4" borderId="10" xfId="0" applyNumberFormat="1" applyFont="1" applyFill="1" applyBorder="1" applyAlignment="1" applyProtection="1">
      <alignment vertical="center"/>
      <protection hidden="1"/>
    </xf>
    <xf numFmtId="10" fontId="11" fillId="4" borderId="10" xfId="0" applyNumberFormat="1" applyFont="1" applyFill="1" applyBorder="1" applyAlignment="1" applyProtection="1">
      <alignment vertical="center"/>
      <protection hidden="1"/>
    </xf>
    <xf numFmtId="10" fontId="0" fillId="0" borderId="0" xfId="0" applyNumberFormat="1" applyProtection="1">
      <protection hidden="1"/>
    </xf>
    <xf numFmtId="0" fontId="0" fillId="0" borderId="0" xfId="0" applyFill="1" applyProtection="1">
      <protection hidden="1"/>
    </xf>
    <xf numFmtId="0" fontId="2" fillId="0" borderId="14" xfId="0" applyFont="1" applyBorder="1" applyAlignment="1" applyProtection="1">
      <alignment horizontal="center" vertical="center" wrapText="1"/>
      <protection hidden="1"/>
    </xf>
    <xf numFmtId="10" fontId="2" fillId="0" borderId="14" xfId="0" applyNumberFormat="1" applyFont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Border="1" applyAlignment="1" applyProtection="1">
      <alignment horizontal="center"/>
      <protection hidden="1"/>
    </xf>
    <xf numFmtId="0" fontId="1" fillId="0" borderId="14" xfId="0" applyFont="1" applyBorder="1" applyAlignment="1" applyProtection="1">
      <alignment horizontal="center"/>
      <protection hidden="1"/>
    </xf>
    <xf numFmtId="0" fontId="3" fillId="0" borderId="15" xfId="0" applyFont="1" applyBorder="1" applyAlignment="1" applyProtection="1">
      <alignment vertical="center"/>
      <protection hidden="1"/>
    </xf>
    <xf numFmtId="0" fontId="3" fillId="0" borderId="13" xfId="0" applyFont="1" applyBorder="1" applyAlignment="1" applyProtection="1">
      <alignment vertical="center"/>
      <protection hidden="1"/>
    </xf>
    <xf numFmtId="0" fontId="3" fillId="0" borderId="16" xfId="0" applyFont="1" applyBorder="1" applyAlignment="1" applyProtection="1">
      <alignment vertical="center"/>
      <protection hidden="1"/>
    </xf>
    <xf numFmtId="0" fontId="2" fillId="0" borderId="17" xfId="0" applyFont="1" applyBorder="1" applyAlignment="1" applyProtection="1">
      <alignment horizontal="center" vertical="center"/>
      <protection hidden="1"/>
    </xf>
    <xf numFmtId="10" fontId="2" fillId="0" borderId="17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vertical="center"/>
      <protection hidden="1"/>
    </xf>
    <xf numFmtId="0" fontId="4" fillId="0" borderId="0" xfId="0" applyFont="1" applyBorder="1" applyAlignment="1" applyProtection="1">
      <alignment vertical="center"/>
      <protection hidden="1"/>
    </xf>
    <xf numFmtId="0" fontId="7" fillId="0" borderId="7" xfId="0" applyFont="1" applyBorder="1" applyAlignment="1" applyProtection="1">
      <alignment horizontal="left" vertical="center"/>
      <protection hidden="1"/>
    </xf>
    <xf numFmtId="0" fontId="14" fillId="0" borderId="0" xfId="0" applyFont="1" applyAlignment="1" applyProtection="1">
      <alignment horizontal="right"/>
      <protection hidden="1"/>
    </xf>
    <xf numFmtId="0" fontId="16" fillId="0" borderId="0" xfId="0" applyFont="1" applyProtection="1">
      <protection hidden="1"/>
    </xf>
    <xf numFmtId="0" fontId="0" fillId="0" borderId="0" xfId="0" applyBorder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10" fontId="0" fillId="0" borderId="0" xfId="0" applyNumberFormat="1" applyAlignment="1" applyProtection="1">
      <alignment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15" fillId="0" borderId="18" xfId="0" applyFont="1" applyBorder="1" applyAlignment="1" applyProtection="1">
      <alignment horizontal="center" vertical="center"/>
      <protection hidden="1"/>
    </xf>
    <xf numFmtId="0" fontId="15" fillId="0" borderId="19" xfId="0" applyFont="1" applyBorder="1" applyAlignment="1" applyProtection="1">
      <alignment horizontal="center" vertical="center"/>
      <protection hidden="1"/>
    </xf>
    <xf numFmtId="0" fontId="15" fillId="0" borderId="20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/>
      <protection hidden="1"/>
    </xf>
    <xf numFmtId="0" fontId="1" fillId="0" borderId="22" xfId="0" applyFont="1" applyBorder="1" applyAlignment="1" applyProtection="1">
      <alignment horizontal="center"/>
      <protection hidden="1"/>
    </xf>
    <xf numFmtId="0" fontId="1" fillId="0" borderId="23" xfId="0" applyFont="1" applyBorder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0"/>
  <sheetViews>
    <sheetView tabSelected="1" zoomScale="135" zoomScaleNormal="100" workbookViewId="0">
      <selection activeCell="E109" sqref="E109"/>
    </sheetView>
  </sheetViews>
  <sheetFormatPr baseColWidth="10" defaultRowHeight="13.2" x14ac:dyDescent="0.25"/>
  <cols>
    <col min="1" max="1" width="2.33203125" customWidth="1"/>
    <col min="2" max="2" width="1.88671875" customWidth="1"/>
    <col min="3" max="3" width="37" customWidth="1"/>
    <col min="4" max="6" width="7.33203125" customWidth="1"/>
    <col min="7" max="7" width="7.33203125" style="15" customWidth="1"/>
    <col min="8" max="8" width="5.44140625" style="14" customWidth="1"/>
    <col min="9" max="9" width="3.44140625" customWidth="1"/>
    <col min="10" max="10" width="36" customWidth="1"/>
    <col min="11" max="13" width="7.33203125" customWidth="1"/>
    <col min="14" max="14" width="7.33203125" style="15" customWidth="1"/>
  </cols>
  <sheetData>
    <row r="1" spans="1:14" ht="16.5" customHeight="1" x14ac:dyDescent="0.35">
      <c r="A1" s="56"/>
      <c r="B1" s="56"/>
      <c r="C1" s="56"/>
      <c r="D1" s="56"/>
      <c r="E1" s="56"/>
      <c r="F1" s="56"/>
      <c r="G1" s="72"/>
      <c r="H1" s="73"/>
      <c r="I1" s="56"/>
      <c r="J1" s="88" t="s">
        <v>109</v>
      </c>
      <c r="K1" s="56"/>
      <c r="L1" s="56"/>
      <c r="M1" s="56"/>
      <c r="N1" s="72"/>
    </row>
    <row r="2" spans="1:14" ht="14.25" customHeight="1" thickBot="1" x14ac:dyDescent="0.35">
      <c r="A2" s="56"/>
      <c r="B2" s="56"/>
      <c r="C2" s="89" t="s">
        <v>116</v>
      </c>
      <c r="D2" s="56"/>
      <c r="E2" s="56"/>
      <c r="F2" s="56"/>
      <c r="G2" s="72"/>
      <c r="H2" s="73"/>
      <c r="I2" s="56"/>
      <c r="J2" s="56"/>
      <c r="K2" s="56"/>
      <c r="L2" s="56"/>
      <c r="M2" s="56"/>
      <c r="N2" s="72"/>
    </row>
    <row r="3" spans="1:14" ht="25.2" thickBot="1" x14ac:dyDescent="0.3">
      <c r="A3" s="94" t="s">
        <v>110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6"/>
    </row>
    <row r="4" spans="1:14" ht="13.8" thickBot="1" x14ac:dyDescent="0.3">
      <c r="A4" s="56"/>
      <c r="B4" s="56"/>
      <c r="C4" s="56"/>
      <c r="D4" s="56"/>
      <c r="E4" s="56"/>
      <c r="F4" s="56"/>
      <c r="G4" s="72"/>
      <c r="H4" s="73"/>
      <c r="I4" s="56"/>
      <c r="J4" s="56"/>
      <c r="K4" s="56"/>
      <c r="L4" s="56"/>
      <c r="M4" s="56"/>
      <c r="N4" s="72"/>
    </row>
    <row r="5" spans="1:14" ht="14.25" customHeight="1" x14ac:dyDescent="0.3">
      <c r="A5" s="97" t="s">
        <v>0</v>
      </c>
      <c r="B5" s="98"/>
      <c r="C5" s="99"/>
      <c r="D5" s="74" t="s">
        <v>1</v>
      </c>
      <c r="E5" s="74" t="s">
        <v>111</v>
      </c>
      <c r="F5" s="74" t="s">
        <v>112</v>
      </c>
      <c r="G5" s="75" t="s">
        <v>114</v>
      </c>
      <c r="H5" s="76"/>
      <c r="I5" s="77"/>
      <c r="J5" s="78" t="s">
        <v>2</v>
      </c>
      <c r="K5" s="74" t="s">
        <v>1</v>
      </c>
      <c r="L5" s="74" t="s">
        <v>111</v>
      </c>
      <c r="M5" s="74" t="s">
        <v>112</v>
      </c>
      <c r="N5" s="75" t="s">
        <v>114</v>
      </c>
    </row>
    <row r="6" spans="1:14" ht="14.25" customHeight="1" thickBot="1" x14ac:dyDescent="0.3">
      <c r="A6" s="79"/>
      <c r="B6" s="80"/>
      <c r="C6" s="81"/>
      <c r="D6" s="82" t="s">
        <v>3</v>
      </c>
      <c r="E6" s="82"/>
      <c r="F6" s="82" t="s">
        <v>113</v>
      </c>
      <c r="G6" s="83" t="s">
        <v>115</v>
      </c>
      <c r="H6" s="84"/>
      <c r="I6" s="33"/>
      <c r="J6" s="85"/>
      <c r="K6" s="82" t="s">
        <v>3</v>
      </c>
      <c r="L6" s="82"/>
      <c r="M6" s="82" t="s">
        <v>113</v>
      </c>
      <c r="N6" s="83" t="s">
        <v>115</v>
      </c>
    </row>
    <row r="7" spans="1:14" ht="15.6" x14ac:dyDescent="0.25">
      <c r="A7" s="86"/>
      <c r="B7" s="26"/>
      <c r="C7" s="27" t="s">
        <v>4</v>
      </c>
      <c r="D7" s="28"/>
      <c r="E7" s="28"/>
      <c r="F7" s="28"/>
      <c r="G7" s="20"/>
      <c r="H7" s="29"/>
      <c r="I7" s="26"/>
      <c r="J7" s="27" t="s">
        <v>5</v>
      </c>
      <c r="K7" s="30"/>
      <c r="L7" s="30"/>
      <c r="M7" s="30"/>
      <c r="N7" s="31"/>
    </row>
    <row r="8" spans="1:14" x14ac:dyDescent="0.25">
      <c r="A8" s="33"/>
      <c r="B8" s="32" t="s">
        <v>6</v>
      </c>
      <c r="C8" s="33"/>
      <c r="D8" s="25">
        <f>D9+D10+D11+D12+D13+D14+D15</f>
        <v>1050</v>
      </c>
      <c r="E8" s="25">
        <f>E9+E10+E11+E12+E13+E14+E15</f>
        <v>1148</v>
      </c>
      <c r="F8" s="34">
        <f>IF(OR(D8=0,E8=0),"",E8-D8)</f>
        <v>98</v>
      </c>
      <c r="G8" s="35">
        <f>IF(F8&lt;&gt;"",F8/D8,"")</f>
        <v>9.3333333333333338E-2</v>
      </c>
      <c r="H8" s="4"/>
      <c r="I8" s="32" t="s">
        <v>7</v>
      </c>
      <c r="J8" s="33"/>
      <c r="K8" s="34">
        <f>K9+K10+K11+K12+K13+K14+K15</f>
        <v>9800</v>
      </c>
      <c r="L8" s="34">
        <f>L9+L10+L11+L12+L13+L14+L15</f>
        <v>9660</v>
      </c>
      <c r="M8" s="34">
        <f>IF(OR(K8=0,L8=0),"",L8-K8)</f>
        <v>-140</v>
      </c>
      <c r="N8" s="35">
        <f t="shared" ref="N8:N15" si="0">IF(M8&lt;&gt;"",M8/K8,"")</f>
        <v>-1.4285714285714285E-2</v>
      </c>
    </row>
    <row r="9" spans="1:14" ht="12.75" customHeight="1" x14ac:dyDescent="0.25">
      <c r="A9" s="2"/>
      <c r="B9" s="36"/>
      <c r="C9" s="37" t="s">
        <v>8</v>
      </c>
      <c r="D9" s="38">
        <v>200</v>
      </c>
      <c r="E9" s="39">
        <v>220</v>
      </c>
      <c r="F9" s="13">
        <f t="shared" ref="F9:F15" si="1">IF(OR(D9=0,E9=0),"",E9-D9)</f>
        <v>20</v>
      </c>
      <c r="G9" s="40">
        <f>IF(F9&lt;&gt;"",F9/D9,"")</f>
        <v>0.1</v>
      </c>
      <c r="H9" s="4"/>
      <c r="I9" s="36"/>
      <c r="J9" s="37" t="s">
        <v>9</v>
      </c>
      <c r="K9" s="38">
        <v>800</v>
      </c>
      <c r="L9" s="39">
        <v>750</v>
      </c>
      <c r="M9" s="13">
        <f t="shared" ref="M9:M15" si="2">IF(OR(K9=0,L9=0),"",L9-K9)</f>
        <v>-50</v>
      </c>
      <c r="N9" s="40">
        <f t="shared" si="0"/>
        <v>-6.25E-2</v>
      </c>
    </row>
    <row r="10" spans="1:14" ht="12.75" customHeight="1" x14ac:dyDescent="0.25">
      <c r="A10" s="2"/>
      <c r="B10" s="2"/>
      <c r="C10" s="37" t="s">
        <v>10</v>
      </c>
      <c r="D10" s="38"/>
      <c r="E10" s="39"/>
      <c r="F10" s="13" t="str">
        <f t="shared" si="1"/>
        <v/>
      </c>
      <c r="G10" s="40" t="str">
        <f t="shared" ref="G10:G15" si="3">IF(F10&lt;&gt;"",F10/D10,"")</f>
        <v/>
      </c>
      <c r="H10" s="4"/>
      <c r="I10" s="36"/>
      <c r="J10" s="37" t="s">
        <v>11</v>
      </c>
      <c r="K10" s="38"/>
      <c r="L10" s="39"/>
      <c r="M10" s="13" t="str">
        <f t="shared" si="2"/>
        <v/>
      </c>
      <c r="N10" s="40" t="str">
        <f t="shared" si="0"/>
        <v/>
      </c>
    </row>
    <row r="11" spans="1:14" ht="12.75" customHeight="1" x14ac:dyDescent="0.25">
      <c r="A11" s="2"/>
      <c r="B11" s="2"/>
      <c r="C11" s="37" t="s">
        <v>12</v>
      </c>
      <c r="D11" s="38">
        <v>500</v>
      </c>
      <c r="E11" s="39">
        <v>650</v>
      </c>
      <c r="F11" s="13">
        <f t="shared" si="1"/>
        <v>150</v>
      </c>
      <c r="G11" s="40">
        <f t="shared" si="3"/>
        <v>0.3</v>
      </c>
      <c r="H11" s="4"/>
      <c r="I11" s="2"/>
      <c r="J11" s="37" t="s">
        <v>13</v>
      </c>
      <c r="K11" s="38"/>
      <c r="L11" s="39"/>
      <c r="M11" s="13" t="str">
        <f t="shared" si="2"/>
        <v/>
      </c>
      <c r="N11" s="40" t="str">
        <f t="shared" si="0"/>
        <v/>
      </c>
    </row>
    <row r="12" spans="1:14" ht="12.75" customHeight="1" x14ac:dyDescent="0.25">
      <c r="A12" s="2"/>
      <c r="B12" s="2"/>
      <c r="C12" s="37" t="s">
        <v>14</v>
      </c>
      <c r="D12" s="38"/>
      <c r="E12" s="39"/>
      <c r="F12" s="13" t="str">
        <f t="shared" si="1"/>
        <v/>
      </c>
      <c r="G12" s="40" t="str">
        <f t="shared" si="3"/>
        <v/>
      </c>
      <c r="H12" s="4"/>
      <c r="I12" s="2"/>
      <c r="J12" s="37" t="s">
        <v>15</v>
      </c>
      <c r="K12" s="38">
        <v>2000</v>
      </c>
      <c r="L12" s="39">
        <v>2250</v>
      </c>
      <c r="M12" s="13">
        <f t="shared" si="2"/>
        <v>250</v>
      </c>
      <c r="N12" s="40">
        <f t="shared" si="0"/>
        <v>0.125</v>
      </c>
    </row>
    <row r="13" spans="1:14" ht="12.75" customHeight="1" x14ac:dyDescent="0.25">
      <c r="A13" s="2"/>
      <c r="B13" s="2"/>
      <c r="C13" s="37" t="s">
        <v>16</v>
      </c>
      <c r="D13" s="38">
        <v>250</v>
      </c>
      <c r="E13" s="39">
        <v>220</v>
      </c>
      <c r="F13" s="13">
        <f t="shared" si="1"/>
        <v>-30</v>
      </c>
      <c r="G13" s="40">
        <f t="shared" si="3"/>
        <v>-0.12</v>
      </c>
      <c r="H13" s="4"/>
      <c r="I13" s="2"/>
      <c r="J13" s="37" t="s">
        <v>17</v>
      </c>
      <c r="K13" s="38">
        <v>2000</v>
      </c>
      <c r="L13" s="39">
        <v>1860</v>
      </c>
      <c r="M13" s="13">
        <f t="shared" si="2"/>
        <v>-140</v>
      </c>
      <c r="N13" s="40">
        <f t="shared" si="0"/>
        <v>-7.0000000000000007E-2</v>
      </c>
    </row>
    <row r="14" spans="1:14" ht="12.75" customHeight="1" x14ac:dyDescent="0.25">
      <c r="A14" s="2"/>
      <c r="B14" s="2"/>
      <c r="C14" s="37" t="s">
        <v>18</v>
      </c>
      <c r="D14" s="38"/>
      <c r="E14" s="39"/>
      <c r="F14" s="13" t="str">
        <f t="shared" si="1"/>
        <v/>
      </c>
      <c r="G14" s="40" t="str">
        <f t="shared" si="3"/>
        <v/>
      </c>
      <c r="H14" s="4"/>
      <c r="I14" s="2"/>
      <c r="J14" s="37" t="s">
        <v>19</v>
      </c>
      <c r="K14" s="38"/>
      <c r="L14" s="39"/>
      <c r="M14" s="13" t="str">
        <f t="shared" si="2"/>
        <v/>
      </c>
      <c r="N14" s="40" t="str">
        <f t="shared" si="0"/>
        <v/>
      </c>
    </row>
    <row r="15" spans="1:14" ht="12.75" customHeight="1" x14ac:dyDescent="0.25">
      <c r="A15" s="2"/>
      <c r="B15" s="2"/>
      <c r="C15" s="37" t="s">
        <v>20</v>
      </c>
      <c r="D15" s="38">
        <v>100</v>
      </c>
      <c r="E15" s="39">
        <v>58</v>
      </c>
      <c r="F15" s="13">
        <f t="shared" si="1"/>
        <v>-42</v>
      </c>
      <c r="G15" s="40">
        <f t="shared" si="3"/>
        <v>-0.42</v>
      </c>
      <c r="H15" s="4"/>
      <c r="I15" s="2"/>
      <c r="J15" s="37" t="s">
        <v>21</v>
      </c>
      <c r="K15" s="38">
        <v>5000</v>
      </c>
      <c r="L15" s="39">
        <v>4800</v>
      </c>
      <c r="M15" s="13">
        <f t="shared" si="2"/>
        <v>-200</v>
      </c>
      <c r="N15" s="40">
        <f t="shared" si="0"/>
        <v>-0.04</v>
      </c>
    </row>
    <row r="16" spans="1:14" ht="12.75" customHeight="1" x14ac:dyDescent="0.25">
      <c r="A16" s="2"/>
      <c r="B16" s="2"/>
      <c r="C16" s="2"/>
      <c r="D16" s="11"/>
      <c r="E16" s="11"/>
      <c r="F16" s="11"/>
      <c r="G16" s="17"/>
      <c r="H16" s="4"/>
      <c r="I16" s="2"/>
      <c r="J16" s="41"/>
      <c r="K16" s="11"/>
      <c r="L16" s="11"/>
      <c r="M16" s="11"/>
      <c r="N16" s="17"/>
    </row>
    <row r="17" spans="1:14" x14ac:dyDescent="0.25">
      <c r="A17" s="33"/>
      <c r="B17" s="32" t="s">
        <v>22</v>
      </c>
      <c r="C17" s="33"/>
      <c r="D17" s="34">
        <f>D18+D19+D20+D21+D22+D23</f>
        <v>5000</v>
      </c>
      <c r="E17" s="34">
        <f>E18+E19+E20+E21+E22+E23</f>
        <v>4925</v>
      </c>
      <c r="F17" s="34">
        <f>IF(OR(D17=0,E17=0),"",E17-D17)</f>
        <v>-75</v>
      </c>
      <c r="G17" s="35">
        <f t="shared" ref="G17:G23" si="4">IF(F17&lt;&gt;"",F17/D17,"")</f>
        <v>-1.4999999999999999E-2</v>
      </c>
      <c r="H17" s="4"/>
      <c r="I17" s="32" t="s">
        <v>23</v>
      </c>
      <c r="J17" s="33"/>
      <c r="K17" s="34">
        <f>K19+K20+K21+K24+K25+K26+K27+K30</f>
        <v>15000</v>
      </c>
      <c r="L17" s="34">
        <f>L19+L20+L21+L24+L25+L26+L27+L30</f>
        <v>13000</v>
      </c>
      <c r="M17" s="34">
        <f>IF(OR(K17=0,L17=0),"",L17-K17)</f>
        <v>-2000</v>
      </c>
      <c r="N17" s="35">
        <f>IF(M17&lt;&gt;"",M17/K17,"")</f>
        <v>-0.13333333333333333</v>
      </c>
    </row>
    <row r="18" spans="1:14" ht="12.75" customHeight="1" x14ac:dyDescent="0.25">
      <c r="A18" s="2"/>
      <c r="B18" s="2"/>
      <c r="C18" s="37" t="s">
        <v>24</v>
      </c>
      <c r="D18" s="38">
        <v>2500</v>
      </c>
      <c r="E18" s="39">
        <v>2486</v>
      </c>
      <c r="F18" s="13">
        <f t="shared" ref="F18:F23" si="5">IF(OR(D18=0,E18=0),"",E18-D18)</f>
        <v>-14</v>
      </c>
      <c r="G18" s="40">
        <f t="shared" si="4"/>
        <v>-5.5999999999999999E-3</v>
      </c>
      <c r="H18" s="4"/>
      <c r="I18" s="2"/>
      <c r="J18" s="32" t="s">
        <v>25</v>
      </c>
      <c r="K18" s="1"/>
      <c r="L18" s="1"/>
      <c r="M18" s="1"/>
      <c r="N18" s="20"/>
    </row>
    <row r="19" spans="1:14" ht="12.75" customHeight="1" x14ac:dyDescent="0.25">
      <c r="A19" s="2"/>
      <c r="B19" s="2"/>
      <c r="C19" s="37" t="s">
        <v>26</v>
      </c>
      <c r="D19" s="38">
        <v>1500</v>
      </c>
      <c r="E19" s="39">
        <v>1450</v>
      </c>
      <c r="F19" s="13">
        <f t="shared" si="5"/>
        <v>-50</v>
      </c>
      <c r="G19" s="40">
        <f t="shared" si="4"/>
        <v>-3.3333333333333333E-2</v>
      </c>
      <c r="H19" s="4"/>
      <c r="I19" s="2"/>
      <c r="J19" s="37" t="s">
        <v>27</v>
      </c>
      <c r="K19" s="38">
        <v>5000</v>
      </c>
      <c r="L19" s="39">
        <v>4000</v>
      </c>
      <c r="M19" s="13">
        <f>IF(OR(K19=0,L19=0),"",L19-K19)</f>
        <v>-1000</v>
      </c>
      <c r="N19" s="40">
        <f>IF(M19&lt;&gt;"",M19/K19,"")</f>
        <v>-0.2</v>
      </c>
    </row>
    <row r="20" spans="1:14" ht="12.75" customHeight="1" x14ac:dyDescent="0.25">
      <c r="A20" s="2"/>
      <c r="B20" s="2"/>
      <c r="C20" s="37" t="s">
        <v>28</v>
      </c>
      <c r="D20" s="38"/>
      <c r="E20" s="39"/>
      <c r="F20" s="13" t="str">
        <f t="shared" si="5"/>
        <v/>
      </c>
      <c r="G20" s="40" t="str">
        <f t="shared" si="4"/>
        <v/>
      </c>
      <c r="H20" s="4"/>
      <c r="I20" s="2"/>
      <c r="J20" s="37" t="s">
        <v>29</v>
      </c>
      <c r="K20" s="38"/>
      <c r="L20" s="39"/>
      <c r="M20" s="13" t="str">
        <f>IF(OR(K20=0,L20=0),"",L20-K20)</f>
        <v/>
      </c>
      <c r="N20" s="40" t="str">
        <f>IF(M20&lt;&gt;"",M20/K20,"")</f>
        <v/>
      </c>
    </row>
    <row r="21" spans="1:14" ht="12.75" customHeight="1" x14ac:dyDescent="0.25">
      <c r="A21" s="2"/>
      <c r="B21" s="2"/>
      <c r="C21" s="37" t="s">
        <v>30</v>
      </c>
      <c r="D21" s="38"/>
      <c r="E21" s="39"/>
      <c r="F21" s="13" t="str">
        <f t="shared" si="5"/>
        <v/>
      </c>
      <c r="G21" s="40" t="str">
        <f t="shared" si="4"/>
        <v/>
      </c>
      <c r="H21" s="4"/>
      <c r="I21" s="2"/>
      <c r="J21" s="37" t="s">
        <v>31</v>
      </c>
      <c r="K21" s="38"/>
      <c r="L21" s="39"/>
      <c r="M21" s="13" t="str">
        <f>IF(OR(K21=0,L21=0),"",L21-K21)</f>
        <v/>
      </c>
      <c r="N21" s="40" t="str">
        <f>IF(M21&lt;&gt;"",M21/K21,"")</f>
        <v/>
      </c>
    </row>
    <row r="22" spans="1:14" ht="12.75" customHeight="1" x14ac:dyDescent="0.25">
      <c r="A22" s="2"/>
      <c r="B22" s="2"/>
      <c r="C22" s="37" t="s">
        <v>32</v>
      </c>
      <c r="D22" s="38">
        <v>1000</v>
      </c>
      <c r="E22" s="39">
        <v>989</v>
      </c>
      <c r="F22" s="13">
        <f t="shared" si="5"/>
        <v>-11</v>
      </c>
      <c r="G22" s="40">
        <f t="shared" si="4"/>
        <v>-1.0999999999999999E-2</v>
      </c>
      <c r="H22" s="4"/>
      <c r="I22" s="2"/>
      <c r="J22" s="41"/>
      <c r="K22" s="12"/>
      <c r="L22" s="12"/>
      <c r="M22" s="12"/>
      <c r="N22" s="18"/>
    </row>
    <row r="23" spans="1:14" ht="12.75" customHeight="1" x14ac:dyDescent="0.25">
      <c r="A23" s="2"/>
      <c r="B23" s="2"/>
      <c r="C23" s="37" t="s">
        <v>33</v>
      </c>
      <c r="D23" s="38"/>
      <c r="E23" s="39"/>
      <c r="F23" s="13" t="str">
        <f t="shared" si="5"/>
        <v/>
      </c>
      <c r="G23" s="40" t="str">
        <f t="shared" si="4"/>
        <v/>
      </c>
      <c r="H23" s="4"/>
      <c r="I23" s="2"/>
      <c r="J23" s="32" t="s">
        <v>34</v>
      </c>
      <c r="K23" s="1"/>
      <c r="L23" s="1"/>
      <c r="M23" s="1"/>
      <c r="N23" s="20"/>
    </row>
    <row r="24" spans="1:14" ht="12.75" customHeight="1" x14ac:dyDescent="0.25">
      <c r="A24" s="2"/>
      <c r="B24" s="2"/>
      <c r="C24" s="41"/>
      <c r="D24" s="11"/>
      <c r="E24" s="11"/>
      <c r="F24" s="11"/>
      <c r="G24" s="17"/>
      <c r="H24" s="4"/>
      <c r="I24" s="2"/>
      <c r="J24" s="37" t="s">
        <v>35</v>
      </c>
      <c r="K24" s="38">
        <v>5000</v>
      </c>
      <c r="L24" s="39">
        <v>4000</v>
      </c>
      <c r="M24" s="13">
        <f>IF(OR(K24=0,L24=0),"",L24-K24)</f>
        <v>-1000</v>
      </c>
      <c r="N24" s="40">
        <f>IF(M24&lt;&gt;"",M24/K24,"")</f>
        <v>-0.2</v>
      </c>
    </row>
    <row r="25" spans="1:14" ht="16.8" x14ac:dyDescent="0.25">
      <c r="A25" s="33"/>
      <c r="B25" s="32" t="s">
        <v>36</v>
      </c>
      <c r="C25" s="42"/>
      <c r="D25" s="34">
        <f>D26+D27+D28+D29+D30+D31+D32+D33+D34+D35+D36+D37+D38</f>
        <v>14500</v>
      </c>
      <c r="E25" s="34">
        <f>E26+E27+E28+E29+E30+E31+E32+E33+E34+E35+E36+E37+E38</f>
        <v>13876</v>
      </c>
      <c r="F25" s="34">
        <f>IF(OR(D25=0,E25=0),"",E25-D25)</f>
        <v>-624</v>
      </c>
      <c r="G25" s="35">
        <f t="shared" ref="G25:G38" si="6">IF(F25&lt;&gt;"",F25/D25,"")</f>
        <v>-4.3034482758620693E-2</v>
      </c>
      <c r="H25" s="4"/>
      <c r="I25" s="36"/>
      <c r="J25" s="37" t="s">
        <v>37</v>
      </c>
      <c r="K25" s="38"/>
      <c r="L25" s="39"/>
      <c r="M25" s="13" t="str">
        <f>IF(OR(K25=0,L25=0),"",L25-K25)</f>
        <v/>
      </c>
      <c r="N25" s="40" t="str">
        <f>IF(M25&lt;&gt;"",M25/K25,"")</f>
        <v/>
      </c>
    </row>
    <row r="26" spans="1:14" ht="12.75" customHeight="1" x14ac:dyDescent="0.25">
      <c r="A26" s="2"/>
      <c r="B26" s="2"/>
      <c r="C26" s="37" t="s">
        <v>38</v>
      </c>
      <c r="D26" s="38"/>
      <c r="E26" s="39"/>
      <c r="F26" s="13" t="str">
        <f t="shared" ref="F26:F38" si="7">IF(OR(D26=0,E26=0),"",E26-D26)</f>
        <v/>
      </c>
      <c r="G26" s="40" t="str">
        <f t="shared" si="6"/>
        <v/>
      </c>
      <c r="H26" s="4"/>
      <c r="I26" s="2"/>
      <c r="J26" s="37" t="s">
        <v>39</v>
      </c>
      <c r="K26" s="38">
        <v>5000</v>
      </c>
      <c r="L26" s="39">
        <v>5000</v>
      </c>
      <c r="M26" s="13">
        <f>IF(OR(K26=0,L26=0),"",L26-K26)</f>
        <v>0</v>
      </c>
      <c r="N26" s="40">
        <f>IF(M26&lt;&gt;"",M26/K26,"")</f>
        <v>0</v>
      </c>
    </row>
    <row r="27" spans="1:14" ht="12.75" customHeight="1" x14ac:dyDescent="0.25">
      <c r="A27" s="2"/>
      <c r="B27" s="2"/>
      <c r="C27" s="37" t="s">
        <v>40</v>
      </c>
      <c r="D27" s="38"/>
      <c r="E27" s="39"/>
      <c r="F27" s="13" t="str">
        <f t="shared" si="7"/>
        <v/>
      </c>
      <c r="G27" s="40" t="str">
        <f t="shared" si="6"/>
        <v/>
      </c>
      <c r="H27" s="4"/>
      <c r="I27" s="36"/>
      <c r="J27" s="37" t="s">
        <v>41</v>
      </c>
      <c r="K27" s="38"/>
      <c r="L27" s="39"/>
      <c r="M27" s="13" t="str">
        <f>IF(OR(K27=0,L27=0),"",L27-K27)</f>
        <v/>
      </c>
      <c r="N27" s="40" t="str">
        <f>IF(M27&lt;&gt;"",M27/K27,"")</f>
        <v/>
      </c>
    </row>
    <row r="28" spans="1:14" ht="12.75" customHeight="1" x14ac:dyDescent="0.25">
      <c r="A28" s="2"/>
      <c r="B28" s="2"/>
      <c r="C28" s="37" t="s">
        <v>42</v>
      </c>
      <c r="D28" s="38">
        <v>1500</v>
      </c>
      <c r="E28" s="39">
        <v>1240</v>
      </c>
      <c r="F28" s="13">
        <f t="shared" si="7"/>
        <v>-260</v>
      </c>
      <c r="G28" s="40">
        <f t="shared" si="6"/>
        <v>-0.17333333333333334</v>
      </c>
      <c r="H28" s="4"/>
      <c r="I28" s="2"/>
      <c r="J28" s="36"/>
      <c r="K28" s="12"/>
      <c r="L28" s="12"/>
      <c r="M28" s="12"/>
      <c r="N28" s="18"/>
    </row>
    <row r="29" spans="1:14" ht="12.75" customHeight="1" x14ac:dyDescent="0.25">
      <c r="A29" s="2"/>
      <c r="B29" s="2"/>
      <c r="C29" s="37" t="s">
        <v>43</v>
      </c>
      <c r="D29" s="38">
        <v>1500</v>
      </c>
      <c r="E29" s="39">
        <v>1650</v>
      </c>
      <c r="F29" s="13">
        <f t="shared" si="7"/>
        <v>150</v>
      </c>
      <c r="G29" s="40">
        <f t="shared" si="6"/>
        <v>0.1</v>
      </c>
      <c r="H29" s="4"/>
      <c r="I29" s="36"/>
      <c r="J29" s="32" t="s">
        <v>44</v>
      </c>
      <c r="K29" s="1"/>
      <c r="L29" s="1"/>
      <c r="M29" s="1"/>
      <c r="N29" s="20"/>
    </row>
    <row r="30" spans="1:14" ht="12.75" customHeight="1" x14ac:dyDescent="0.25">
      <c r="A30" s="2"/>
      <c r="B30" s="2"/>
      <c r="C30" s="37" t="s">
        <v>45</v>
      </c>
      <c r="D30" s="38">
        <v>2500</v>
      </c>
      <c r="E30" s="39">
        <v>2650</v>
      </c>
      <c r="F30" s="13">
        <f t="shared" si="7"/>
        <v>150</v>
      </c>
      <c r="G30" s="40">
        <f t="shared" si="6"/>
        <v>0.06</v>
      </c>
      <c r="H30" s="4"/>
      <c r="I30" s="43"/>
      <c r="J30" s="37" t="s">
        <v>46</v>
      </c>
      <c r="K30" s="38"/>
      <c r="L30" s="39"/>
      <c r="M30" s="13" t="str">
        <f>IF(OR(K30=0,L30=0),"",L30-K30)</f>
        <v/>
      </c>
      <c r="N30" s="40" t="str">
        <f>IF(M30&lt;&gt;"",M30/K30,"")</f>
        <v/>
      </c>
    </row>
    <row r="31" spans="1:14" ht="12.75" customHeight="1" x14ac:dyDescent="0.25">
      <c r="A31" s="2"/>
      <c r="B31" s="2"/>
      <c r="C31" s="37" t="s">
        <v>47</v>
      </c>
      <c r="D31" s="38">
        <v>2000</v>
      </c>
      <c r="E31" s="39">
        <v>1875</v>
      </c>
      <c r="F31" s="13">
        <f t="shared" si="7"/>
        <v>-125</v>
      </c>
      <c r="G31" s="40">
        <f t="shared" si="6"/>
        <v>-6.25E-2</v>
      </c>
      <c r="H31" s="4"/>
      <c r="I31" s="43"/>
      <c r="J31" s="44"/>
      <c r="K31" s="12"/>
      <c r="L31" s="12"/>
      <c r="M31" s="12"/>
      <c r="N31" s="18"/>
    </row>
    <row r="32" spans="1:14" ht="12.75" customHeight="1" x14ac:dyDescent="0.25">
      <c r="A32" s="2"/>
      <c r="B32" s="2"/>
      <c r="C32" s="37" t="s">
        <v>48</v>
      </c>
      <c r="D32" s="38">
        <v>2500</v>
      </c>
      <c r="E32" s="39">
        <v>2400</v>
      </c>
      <c r="F32" s="13">
        <f t="shared" si="7"/>
        <v>-100</v>
      </c>
      <c r="G32" s="40">
        <f t="shared" si="6"/>
        <v>-0.04</v>
      </c>
      <c r="H32" s="4"/>
      <c r="I32" s="43"/>
      <c r="J32" s="45"/>
      <c r="K32" s="1"/>
      <c r="L32" s="1"/>
      <c r="M32" s="1"/>
      <c r="N32" s="20"/>
    </row>
    <row r="33" spans="1:14" ht="12.75" customHeight="1" x14ac:dyDescent="0.25">
      <c r="A33" s="2"/>
      <c r="B33" s="2"/>
      <c r="C33" s="37" t="s">
        <v>49</v>
      </c>
      <c r="D33" s="38">
        <v>3500</v>
      </c>
      <c r="E33" s="39">
        <v>3620</v>
      </c>
      <c r="F33" s="13">
        <f t="shared" si="7"/>
        <v>120</v>
      </c>
      <c r="G33" s="40">
        <f t="shared" si="6"/>
        <v>3.4285714285714287E-2</v>
      </c>
      <c r="H33" s="4"/>
      <c r="I33" s="46" t="s">
        <v>50</v>
      </c>
      <c r="J33" s="47"/>
      <c r="K33" s="34">
        <f>K34+K35+K36+K37+K38</f>
        <v>10000</v>
      </c>
      <c r="L33" s="34">
        <f>L34+L35+L36+L37+L38</f>
        <v>13000</v>
      </c>
      <c r="M33" s="34">
        <f t="shared" ref="M33:M38" si="8">IF(OR(K33=0,L33=0),"",L33-K33)</f>
        <v>3000</v>
      </c>
      <c r="N33" s="35">
        <f t="shared" ref="N33:N38" si="9">IF(M33&lt;&gt;"",M33/K33,"")</f>
        <v>0.3</v>
      </c>
    </row>
    <row r="34" spans="1:14" ht="12.75" customHeight="1" x14ac:dyDescent="0.25">
      <c r="A34" s="2"/>
      <c r="B34" s="2"/>
      <c r="C34" s="37" t="s">
        <v>51</v>
      </c>
      <c r="D34" s="38"/>
      <c r="E34" s="39"/>
      <c r="F34" s="13" t="str">
        <f t="shared" si="7"/>
        <v/>
      </c>
      <c r="G34" s="40" t="str">
        <f t="shared" si="6"/>
        <v/>
      </c>
      <c r="H34" s="4"/>
      <c r="I34" s="36"/>
      <c r="J34" s="37" t="s">
        <v>52</v>
      </c>
      <c r="K34" s="38"/>
      <c r="L34" s="39"/>
      <c r="M34" s="13" t="str">
        <f t="shared" si="8"/>
        <v/>
      </c>
      <c r="N34" s="40" t="str">
        <f t="shared" si="9"/>
        <v/>
      </c>
    </row>
    <row r="35" spans="1:14" ht="12.75" customHeight="1" x14ac:dyDescent="0.25">
      <c r="A35" s="2"/>
      <c r="B35" s="2"/>
      <c r="C35" s="37" t="s">
        <v>53</v>
      </c>
      <c r="D35" s="38"/>
      <c r="E35" s="39"/>
      <c r="F35" s="13" t="str">
        <f t="shared" si="7"/>
        <v/>
      </c>
      <c r="G35" s="40" t="str">
        <f t="shared" si="6"/>
        <v/>
      </c>
      <c r="H35" s="4"/>
      <c r="I35" s="2"/>
      <c r="J35" s="48" t="s">
        <v>54</v>
      </c>
      <c r="K35" s="38">
        <v>10000</v>
      </c>
      <c r="L35" s="39">
        <v>13000</v>
      </c>
      <c r="M35" s="13">
        <f t="shared" si="8"/>
        <v>3000</v>
      </c>
      <c r="N35" s="40">
        <f t="shared" si="9"/>
        <v>0.3</v>
      </c>
    </row>
    <row r="36" spans="1:14" ht="12.75" customHeight="1" x14ac:dyDescent="0.25">
      <c r="A36" s="2"/>
      <c r="B36" s="2"/>
      <c r="C36" s="37" t="s">
        <v>55</v>
      </c>
      <c r="D36" s="38">
        <v>500</v>
      </c>
      <c r="E36" s="39">
        <v>260</v>
      </c>
      <c r="F36" s="13">
        <f t="shared" si="7"/>
        <v>-240</v>
      </c>
      <c r="G36" s="40">
        <f t="shared" si="6"/>
        <v>-0.48</v>
      </c>
      <c r="H36" s="4"/>
      <c r="I36" s="2"/>
      <c r="J36" s="48" t="s">
        <v>56</v>
      </c>
      <c r="K36" s="38"/>
      <c r="L36" s="39"/>
      <c r="M36" s="13" t="str">
        <f t="shared" si="8"/>
        <v/>
      </c>
      <c r="N36" s="40" t="str">
        <f t="shared" si="9"/>
        <v/>
      </c>
    </row>
    <row r="37" spans="1:14" ht="12.75" customHeight="1" x14ac:dyDescent="0.25">
      <c r="A37" s="2"/>
      <c r="B37" s="2"/>
      <c r="C37" s="37" t="s">
        <v>57</v>
      </c>
      <c r="D37" s="38"/>
      <c r="E37" s="39"/>
      <c r="F37" s="13" t="str">
        <f t="shared" si="7"/>
        <v/>
      </c>
      <c r="G37" s="40" t="str">
        <f t="shared" si="6"/>
        <v/>
      </c>
      <c r="H37" s="4"/>
      <c r="I37" s="2"/>
      <c r="J37" s="37" t="s">
        <v>58</v>
      </c>
      <c r="K37" s="38"/>
      <c r="L37" s="39"/>
      <c r="M37" s="13" t="str">
        <f t="shared" si="8"/>
        <v/>
      </c>
      <c r="N37" s="40" t="str">
        <f t="shared" si="9"/>
        <v/>
      </c>
    </row>
    <row r="38" spans="1:14" ht="12.75" customHeight="1" x14ac:dyDescent="0.25">
      <c r="A38" s="2"/>
      <c r="B38" s="2"/>
      <c r="C38" s="37" t="s">
        <v>59</v>
      </c>
      <c r="D38" s="38">
        <v>500</v>
      </c>
      <c r="E38" s="39">
        <v>181</v>
      </c>
      <c r="F38" s="13">
        <f t="shared" si="7"/>
        <v>-319</v>
      </c>
      <c r="G38" s="40">
        <f t="shared" si="6"/>
        <v>-0.63800000000000001</v>
      </c>
      <c r="H38" s="4"/>
      <c r="I38" s="2"/>
      <c r="J38" s="48" t="s">
        <v>60</v>
      </c>
      <c r="K38" s="38"/>
      <c r="L38" s="39"/>
      <c r="M38" s="13" t="str">
        <f t="shared" si="8"/>
        <v/>
      </c>
      <c r="N38" s="40" t="str">
        <f t="shared" si="9"/>
        <v/>
      </c>
    </row>
    <row r="39" spans="1:14" ht="12.75" customHeight="1" x14ac:dyDescent="0.25">
      <c r="A39" s="2"/>
      <c r="B39" s="2"/>
      <c r="C39" s="2"/>
      <c r="D39" s="11"/>
      <c r="E39" s="11"/>
      <c r="F39" s="11"/>
      <c r="G39" s="17"/>
      <c r="H39" s="4"/>
      <c r="I39" s="2"/>
      <c r="J39" s="41"/>
      <c r="K39" s="11"/>
      <c r="L39" s="11"/>
      <c r="M39" s="11"/>
      <c r="N39" s="17"/>
    </row>
    <row r="40" spans="1:14" ht="16.8" x14ac:dyDescent="0.25">
      <c r="A40" s="2"/>
      <c r="B40" s="32" t="s">
        <v>61</v>
      </c>
      <c r="C40" s="33"/>
      <c r="D40" s="34">
        <f>D41</f>
        <v>0</v>
      </c>
      <c r="E40" s="34">
        <f>E41</f>
        <v>0</v>
      </c>
      <c r="F40" s="34" t="str">
        <f>IF(OR(D40=0,E40=0),"",E40-D40)</f>
        <v/>
      </c>
      <c r="G40" s="35" t="str">
        <f>IF(F40&lt;&gt;"",F40/D40,"")</f>
        <v/>
      </c>
      <c r="H40" s="4"/>
      <c r="I40" s="32" t="s">
        <v>62</v>
      </c>
      <c r="J40" s="33"/>
      <c r="K40" s="34">
        <f>K41</f>
        <v>0</v>
      </c>
      <c r="L40" s="34">
        <f>L41</f>
        <v>0</v>
      </c>
      <c r="M40" s="34" t="str">
        <f>IF(OR(K40=0,L40=0),"",L40-K40)</f>
        <v/>
      </c>
      <c r="N40" s="35" t="str">
        <f>IF(M40&lt;&gt;"",M40/K40,"")</f>
        <v/>
      </c>
    </row>
    <row r="41" spans="1:14" ht="12.75" customHeight="1" x14ac:dyDescent="0.25">
      <c r="A41" s="2"/>
      <c r="B41" s="2"/>
      <c r="C41" s="37" t="s">
        <v>63</v>
      </c>
      <c r="D41" s="38"/>
      <c r="E41" s="39"/>
      <c r="F41" s="13" t="str">
        <f>IF(OR(D41=0,E41=0),"",E41-D41)</f>
        <v/>
      </c>
      <c r="G41" s="40" t="str">
        <f>IF(F41&lt;&gt;"",F41/D41,"")</f>
        <v/>
      </c>
      <c r="H41" s="4"/>
      <c r="I41" s="2"/>
      <c r="J41" s="48" t="s">
        <v>64</v>
      </c>
      <c r="K41" s="13"/>
      <c r="L41" s="49"/>
      <c r="M41" s="13" t="str">
        <f>IF(OR(K41=0,L41=0),"",L41-K41)</f>
        <v/>
      </c>
      <c r="N41" s="40" t="str">
        <f>IF(M41&lt;&gt;"",M41/K41,"")</f>
        <v/>
      </c>
    </row>
    <row r="42" spans="1:14" ht="12.75" customHeight="1" x14ac:dyDescent="0.25">
      <c r="A42" s="2"/>
      <c r="B42" s="2"/>
      <c r="C42" s="44"/>
      <c r="D42" s="11"/>
      <c r="E42" s="11"/>
      <c r="F42" s="11"/>
      <c r="G42" s="17"/>
      <c r="H42" s="4"/>
      <c r="I42" s="36"/>
      <c r="J42" s="2"/>
      <c r="K42" s="3"/>
      <c r="L42" s="3"/>
      <c r="M42" s="3"/>
      <c r="N42" s="21"/>
    </row>
    <row r="43" spans="1:14" ht="16.8" x14ac:dyDescent="0.25">
      <c r="A43" s="33"/>
      <c r="B43" s="32" t="s">
        <v>65</v>
      </c>
      <c r="C43" s="47"/>
      <c r="D43" s="34">
        <f>D44+D45+D46</f>
        <v>2850</v>
      </c>
      <c r="E43" s="34">
        <f>E44+E45+E46</f>
        <v>2811</v>
      </c>
      <c r="F43" s="34">
        <f>IF(OR(D43=0,E43=0),"",E43-D43)</f>
        <v>-39</v>
      </c>
      <c r="G43" s="35">
        <f>IF(F43&lt;&gt;"",F43/D43,"")</f>
        <v>-1.368421052631579E-2</v>
      </c>
      <c r="H43" s="4"/>
      <c r="I43" s="36"/>
      <c r="J43" s="2"/>
      <c r="K43" s="4"/>
      <c r="L43" s="4"/>
      <c r="M43" s="4"/>
      <c r="N43" s="22"/>
    </row>
    <row r="44" spans="1:14" ht="12.75" customHeight="1" x14ac:dyDescent="0.25">
      <c r="A44" s="2"/>
      <c r="B44" s="2"/>
      <c r="C44" s="37" t="s">
        <v>66</v>
      </c>
      <c r="D44" s="38">
        <v>1500</v>
      </c>
      <c r="E44" s="39">
        <v>1485</v>
      </c>
      <c r="F44" s="13">
        <f>IF(OR(D44=0,E44=0),"",E44-D44)</f>
        <v>-15</v>
      </c>
      <c r="G44" s="40">
        <f>IF(F44&lt;&gt;"",F44/D44,"")</f>
        <v>-0.01</v>
      </c>
      <c r="H44" s="4"/>
      <c r="I44" s="2"/>
      <c r="J44" s="2"/>
      <c r="K44" s="4"/>
      <c r="L44" s="4"/>
      <c r="M44" s="4"/>
      <c r="N44" s="22"/>
    </row>
    <row r="45" spans="1:14" ht="12.75" customHeight="1" x14ac:dyDescent="0.25">
      <c r="A45" s="2"/>
      <c r="B45" s="2"/>
      <c r="C45" s="37" t="s">
        <v>67</v>
      </c>
      <c r="D45" s="38">
        <v>1350</v>
      </c>
      <c r="E45" s="39">
        <v>1326</v>
      </c>
      <c r="F45" s="13">
        <f>IF(OR(D45=0,E45=0),"",E45-D45)</f>
        <v>-24</v>
      </c>
      <c r="G45" s="40">
        <f>IF(F45&lt;&gt;"",F45/D45,"")</f>
        <v>-1.7777777777777778E-2</v>
      </c>
      <c r="H45" s="4"/>
      <c r="I45" s="2"/>
      <c r="J45" s="2"/>
      <c r="K45" s="5"/>
      <c r="L45" s="5"/>
      <c r="M45" s="5"/>
      <c r="N45" s="23"/>
    </row>
    <row r="46" spans="1:14" ht="12.75" customHeight="1" x14ac:dyDescent="0.25">
      <c r="A46" s="2"/>
      <c r="B46" s="2"/>
      <c r="C46" s="37" t="s">
        <v>68</v>
      </c>
      <c r="D46" s="38"/>
      <c r="E46" s="39"/>
      <c r="F46" s="13" t="str">
        <f>IF(OR(D46=0,E46=0),"",E46-D46)</f>
        <v/>
      </c>
      <c r="G46" s="40" t="str">
        <f>IF(F46&lt;&gt;"",F46/D46,"")</f>
        <v/>
      </c>
      <c r="H46" s="4"/>
      <c r="I46" s="2"/>
      <c r="J46" s="6"/>
      <c r="K46" s="7"/>
      <c r="L46" s="7"/>
      <c r="M46" s="7"/>
      <c r="N46" s="19"/>
    </row>
    <row r="47" spans="1:14" ht="12.75" customHeight="1" x14ac:dyDescent="0.25">
      <c r="A47" s="2"/>
      <c r="B47" s="2"/>
      <c r="C47" s="44"/>
      <c r="D47" s="11"/>
      <c r="E47" s="11"/>
      <c r="F47" s="11"/>
      <c r="G47" s="17"/>
      <c r="H47" s="4"/>
      <c r="I47" s="2"/>
      <c r="J47" s="6"/>
      <c r="K47" s="7"/>
      <c r="L47" s="7"/>
      <c r="M47" s="7"/>
      <c r="N47" s="19"/>
    </row>
    <row r="48" spans="1:14" ht="16.8" x14ac:dyDescent="0.25">
      <c r="A48" s="2"/>
      <c r="B48" s="32" t="s">
        <v>69</v>
      </c>
      <c r="C48" s="47"/>
      <c r="D48" s="34">
        <f>D49+D50+D51+D52+D53+D54</f>
        <v>500</v>
      </c>
      <c r="E48" s="34">
        <f>E49+E50+E51+E52+E53+E54</f>
        <v>485</v>
      </c>
      <c r="F48" s="34">
        <f>IF(OR(D48=0,E48=0),"",E48-D48)</f>
        <v>-15</v>
      </c>
      <c r="G48" s="35">
        <f t="shared" ref="G48:G54" si="10">IF(F48&lt;&gt;"",F48/D48,"")</f>
        <v>-0.03</v>
      </c>
      <c r="H48" s="4"/>
      <c r="I48" s="2"/>
      <c r="J48" s="2"/>
      <c r="K48" s="5"/>
      <c r="L48" s="5"/>
      <c r="M48" s="5"/>
      <c r="N48" s="23"/>
    </row>
    <row r="49" spans="1:14" ht="12.75" customHeight="1" x14ac:dyDescent="0.25">
      <c r="A49" s="2"/>
      <c r="B49" s="36"/>
      <c r="C49" s="37" t="s">
        <v>70</v>
      </c>
      <c r="D49" s="38">
        <v>500</v>
      </c>
      <c r="E49" s="39">
        <v>485</v>
      </c>
      <c r="F49" s="13">
        <f t="shared" ref="F49:F54" si="11">IF(OR(D49=0,E49=0),"",E49-D49)</f>
        <v>-15</v>
      </c>
      <c r="G49" s="40">
        <f t="shared" si="10"/>
        <v>-0.03</v>
      </c>
      <c r="H49" s="4"/>
      <c r="I49" s="8"/>
      <c r="J49" s="8"/>
      <c r="K49" s="9"/>
      <c r="L49" s="9"/>
      <c r="M49" s="9"/>
      <c r="N49" s="24"/>
    </row>
    <row r="50" spans="1:14" ht="12.75" customHeight="1" x14ac:dyDescent="0.25">
      <c r="A50" s="2"/>
      <c r="B50" s="2"/>
      <c r="C50" s="37" t="s">
        <v>71</v>
      </c>
      <c r="D50" s="38"/>
      <c r="E50" s="39"/>
      <c r="F50" s="13" t="str">
        <f t="shared" si="11"/>
        <v/>
      </c>
      <c r="G50" s="40" t="str">
        <f t="shared" si="10"/>
        <v/>
      </c>
      <c r="H50" s="4"/>
      <c r="I50" s="8"/>
      <c r="J50" s="8"/>
      <c r="K50" s="9"/>
      <c r="L50" s="9"/>
      <c r="M50" s="9"/>
      <c r="N50" s="24"/>
    </row>
    <row r="51" spans="1:14" ht="12.75" customHeight="1" x14ac:dyDescent="0.25">
      <c r="A51" s="2"/>
      <c r="B51" s="2"/>
      <c r="C51" s="37" t="s">
        <v>72</v>
      </c>
      <c r="D51" s="38"/>
      <c r="E51" s="39"/>
      <c r="F51" s="13" t="str">
        <f t="shared" si="11"/>
        <v/>
      </c>
      <c r="G51" s="40" t="str">
        <f t="shared" si="10"/>
        <v/>
      </c>
      <c r="H51" s="4"/>
      <c r="I51" s="8"/>
      <c r="J51" s="8"/>
      <c r="K51" s="9"/>
      <c r="L51" s="9"/>
      <c r="M51" s="9"/>
      <c r="N51" s="24"/>
    </row>
    <row r="52" spans="1:14" ht="12.75" customHeight="1" x14ac:dyDescent="0.25">
      <c r="A52" s="2"/>
      <c r="B52" s="2"/>
      <c r="C52" s="37" t="s">
        <v>73</v>
      </c>
      <c r="D52" s="38"/>
      <c r="E52" s="39"/>
      <c r="F52" s="13" t="str">
        <f t="shared" si="11"/>
        <v/>
      </c>
      <c r="G52" s="40" t="str">
        <f t="shared" si="10"/>
        <v/>
      </c>
      <c r="H52" s="4"/>
      <c r="I52" s="8"/>
      <c r="J52" s="8"/>
      <c r="K52" s="9"/>
      <c r="L52" s="9"/>
      <c r="M52" s="9"/>
      <c r="N52" s="24"/>
    </row>
    <row r="53" spans="1:14" ht="12.75" customHeight="1" x14ac:dyDescent="0.25">
      <c r="A53" s="2"/>
      <c r="B53" s="2"/>
      <c r="C53" s="37" t="s">
        <v>74</v>
      </c>
      <c r="D53" s="38"/>
      <c r="E53" s="39"/>
      <c r="F53" s="13" t="str">
        <f t="shared" si="11"/>
        <v/>
      </c>
      <c r="G53" s="40" t="str">
        <f t="shared" si="10"/>
        <v/>
      </c>
      <c r="H53" s="4"/>
      <c r="I53" s="8"/>
      <c r="J53" s="8"/>
      <c r="K53" s="9"/>
      <c r="L53" s="9"/>
      <c r="M53" s="9"/>
      <c r="N53" s="24"/>
    </row>
    <row r="54" spans="1:14" ht="12.75" customHeight="1" x14ac:dyDescent="0.25">
      <c r="A54" s="2"/>
      <c r="B54" s="2"/>
      <c r="C54" s="37" t="s">
        <v>75</v>
      </c>
      <c r="D54" s="38"/>
      <c r="E54" s="39"/>
      <c r="F54" s="13" t="str">
        <f t="shared" si="11"/>
        <v/>
      </c>
      <c r="G54" s="40" t="str">
        <f t="shared" si="10"/>
        <v/>
      </c>
      <c r="H54" s="4"/>
      <c r="I54" s="8"/>
      <c r="J54" s="8"/>
      <c r="K54" s="9"/>
      <c r="L54" s="9"/>
      <c r="M54" s="9"/>
      <c r="N54" s="24"/>
    </row>
    <row r="55" spans="1:14" ht="12.75" customHeight="1" x14ac:dyDescent="0.25">
      <c r="A55" s="2"/>
      <c r="B55" s="2"/>
      <c r="C55" s="44"/>
      <c r="D55" s="11"/>
      <c r="E55" s="11"/>
      <c r="F55" s="11"/>
      <c r="G55" s="17"/>
      <c r="H55" s="4"/>
      <c r="I55" s="8"/>
      <c r="J55" s="8"/>
      <c r="K55" s="9"/>
      <c r="L55" s="9"/>
      <c r="M55" s="9"/>
      <c r="N55" s="24"/>
    </row>
    <row r="56" spans="1:14" ht="16.8" x14ac:dyDescent="0.25">
      <c r="A56" s="36"/>
      <c r="B56" s="32" t="s">
        <v>76</v>
      </c>
      <c r="C56" s="50"/>
      <c r="D56" s="34">
        <f>D57+D58</f>
        <v>0</v>
      </c>
      <c r="E56" s="34">
        <f>E57+E58</f>
        <v>0</v>
      </c>
      <c r="F56" s="34" t="str">
        <f>IF(OR(D56=0,E56=0),"",E56-D56)</f>
        <v/>
      </c>
      <c r="G56" s="35" t="str">
        <f>IF(F56&lt;&gt;"",F56/D56,"")</f>
        <v/>
      </c>
      <c r="H56" s="4"/>
      <c r="I56" s="8"/>
      <c r="J56" s="8"/>
      <c r="K56" s="9"/>
      <c r="L56" s="9"/>
      <c r="M56" s="9"/>
      <c r="N56" s="24"/>
    </row>
    <row r="57" spans="1:14" ht="12.75" customHeight="1" x14ac:dyDescent="0.25">
      <c r="A57" s="2"/>
      <c r="B57" s="2"/>
      <c r="C57" s="37" t="s">
        <v>77</v>
      </c>
      <c r="D57" s="38"/>
      <c r="E57" s="39"/>
      <c r="F57" s="13" t="str">
        <f>IF(OR(D57=0,E57=0),"",E57-D57)</f>
        <v/>
      </c>
      <c r="G57" s="40" t="str">
        <f>IF(F57&lt;&gt;"",F57/D57,"")</f>
        <v/>
      </c>
      <c r="H57" s="4"/>
      <c r="I57" s="8"/>
      <c r="J57" s="8"/>
      <c r="K57" s="9"/>
      <c r="L57" s="9"/>
      <c r="M57" s="9"/>
      <c r="N57" s="24"/>
    </row>
    <row r="58" spans="1:14" ht="12.75" customHeight="1" x14ac:dyDescent="0.25">
      <c r="A58" s="2"/>
      <c r="B58" s="2"/>
      <c r="C58" s="37" t="s">
        <v>78</v>
      </c>
      <c r="D58" s="38"/>
      <c r="E58" s="39"/>
      <c r="F58" s="13" t="str">
        <f>IF(OR(D58=0,E58=0),"",E58-D58)</f>
        <v/>
      </c>
      <c r="G58" s="40" t="str">
        <f>IF(F58&lt;&gt;"",F58/D58,"")</f>
        <v/>
      </c>
      <c r="H58" s="4"/>
      <c r="I58" s="8"/>
      <c r="J58" s="8"/>
      <c r="K58" s="9"/>
      <c r="L58" s="9"/>
      <c r="M58" s="9"/>
      <c r="N58" s="24"/>
    </row>
    <row r="59" spans="1:14" ht="12.75" customHeight="1" x14ac:dyDescent="0.25">
      <c r="A59" s="2"/>
      <c r="B59" s="2"/>
      <c r="C59" s="45"/>
      <c r="D59" s="10"/>
      <c r="E59" s="10"/>
      <c r="F59" s="10"/>
      <c r="G59" s="16"/>
      <c r="H59" s="7"/>
      <c r="I59" s="8"/>
      <c r="J59" s="8"/>
      <c r="K59" s="9"/>
      <c r="L59" s="9"/>
      <c r="M59" s="9"/>
      <c r="N59" s="24"/>
    </row>
    <row r="60" spans="1:14" x14ac:dyDescent="0.25">
      <c r="A60" s="32"/>
      <c r="B60" s="32" t="s">
        <v>79</v>
      </c>
      <c r="C60" s="47"/>
      <c r="D60" s="51">
        <f>D61+D62</f>
        <v>0</v>
      </c>
      <c r="E60" s="51">
        <f>E61+E62</f>
        <v>0</v>
      </c>
      <c r="F60" s="34" t="str">
        <f>IF(OR(D60=0,E60=0),"",E60-D60)</f>
        <v/>
      </c>
      <c r="G60" s="35" t="str">
        <f>IF(F60&lt;&gt;"",F60/D60,"")</f>
        <v/>
      </c>
      <c r="H60" s="7"/>
      <c r="I60" s="32" t="s">
        <v>80</v>
      </c>
      <c r="J60" s="33"/>
      <c r="K60" s="51">
        <f>K61+K62</f>
        <v>0</v>
      </c>
      <c r="L60" s="51">
        <f>L61+L62</f>
        <v>0</v>
      </c>
      <c r="M60" s="34" t="str">
        <f>IF(OR(K60=0,L60=0),"",L60-K60)</f>
        <v/>
      </c>
      <c r="N60" s="35" t="str">
        <f>IF(M60&lt;&gt;"",M60/K60,"")</f>
        <v/>
      </c>
    </row>
    <row r="61" spans="1:14" ht="12.75" customHeight="1" x14ac:dyDescent="0.25">
      <c r="A61" s="2"/>
      <c r="B61" s="2"/>
      <c r="C61" s="37" t="s">
        <v>81</v>
      </c>
      <c r="D61" s="38"/>
      <c r="E61" s="39"/>
      <c r="F61" s="13" t="str">
        <f>IF(OR(D61=0,E61=0),"",E61-D61)</f>
        <v/>
      </c>
      <c r="G61" s="40" t="str">
        <f>IF(F61&lt;&gt;"",F61/D61,"")</f>
        <v/>
      </c>
      <c r="H61" s="4"/>
      <c r="I61" s="2"/>
      <c r="J61" s="48" t="s">
        <v>82</v>
      </c>
      <c r="K61" s="13"/>
      <c r="L61" s="49"/>
      <c r="M61" s="13" t="str">
        <f>IF(OR(K61=0,L61=0),"",L61-K61)</f>
        <v/>
      </c>
      <c r="N61" s="40" t="str">
        <f>IF(M61&lt;&gt;"",M61/K61,"")</f>
        <v/>
      </c>
    </row>
    <row r="62" spans="1:14" ht="12.75" customHeight="1" x14ac:dyDescent="0.25">
      <c r="A62" s="2"/>
      <c r="B62" s="2"/>
      <c r="C62" s="48" t="s">
        <v>83</v>
      </c>
      <c r="D62" s="38"/>
      <c r="E62" s="39"/>
      <c r="F62" s="13" t="str">
        <f>IF(OR(D62=0,E62=0),"",E62-D62)</f>
        <v/>
      </c>
      <c r="G62" s="40" t="str">
        <f>IF(F62&lt;&gt;"",F62/D62,"")</f>
        <v/>
      </c>
      <c r="H62" s="4"/>
      <c r="I62" s="2"/>
      <c r="J62" s="48" t="s">
        <v>84</v>
      </c>
      <c r="K62" s="13"/>
      <c r="L62" s="49"/>
      <c r="M62" s="13" t="str">
        <f>IF(OR(K62=0,L62=0),"",L62-K62)</f>
        <v/>
      </c>
      <c r="N62" s="40" t="str">
        <f>IF(M62&lt;&gt;"",M62/K62,"")</f>
        <v/>
      </c>
    </row>
    <row r="63" spans="1:14" ht="12.75" customHeight="1" x14ac:dyDescent="0.25">
      <c r="A63" s="2"/>
      <c r="B63" s="2"/>
      <c r="C63" s="2"/>
      <c r="D63" s="11"/>
      <c r="E63" s="11"/>
      <c r="F63" s="11"/>
      <c r="G63" s="17"/>
      <c r="H63" s="4"/>
      <c r="I63" s="2"/>
      <c r="J63" s="2"/>
      <c r="K63" s="11"/>
      <c r="L63" s="11"/>
      <c r="M63" s="11"/>
      <c r="N63" s="17"/>
    </row>
    <row r="64" spans="1:14" x14ac:dyDescent="0.25">
      <c r="A64" s="33"/>
      <c r="B64" s="32" t="s">
        <v>85</v>
      </c>
      <c r="C64" s="33"/>
      <c r="D64" s="51">
        <f>D65+D66</f>
        <v>2400</v>
      </c>
      <c r="E64" s="51">
        <f>E65+E66</f>
        <v>2400</v>
      </c>
      <c r="F64" s="34">
        <f>IF(OR(D64=0,E64=0),"",E64-D64)</f>
        <v>0</v>
      </c>
      <c r="G64" s="35">
        <f>IF(F64&lt;&gt;"",F64/D64,"")</f>
        <v>0</v>
      </c>
      <c r="H64" s="7"/>
      <c r="I64" s="32" t="s">
        <v>86</v>
      </c>
      <c r="J64" s="33"/>
      <c r="K64" s="51">
        <f>K65+K66</f>
        <v>0</v>
      </c>
      <c r="L64" s="51">
        <f>L65+L66</f>
        <v>0</v>
      </c>
      <c r="M64" s="34" t="str">
        <f>IF(OR(K64=0,L64=0),"",L64-K64)</f>
        <v/>
      </c>
      <c r="N64" s="35" t="str">
        <f>IF(M64&lt;&gt;"",M64/K64,"")</f>
        <v/>
      </c>
    </row>
    <row r="65" spans="1:14" ht="12.75" customHeight="1" x14ac:dyDescent="0.25">
      <c r="A65" s="2"/>
      <c r="B65" s="36"/>
      <c r="C65" s="48" t="s">
        <v>87</v>
      </c>
      <c r="D65" s="38">
        <v>2400</v>
      </c>
      <c r="E65" s="39">
        <v>2400</v>
      </c>
      <c r="F65" s="13">
        <f>IF(OR(D65=0,E65=0),"",E65-D65)</f>
        <v>0</v>
      </c>
      <c r="G65" s="40">
        <f>IF(F65&lt;&gt;"",F65/D65,"")</f>
        <v>0</v>
      </c>
      <c r="H65" s="4"/>
      <c r="I65" s="2"/>
      <c r="J65" s="48" t="s">
        <v>88</v>
      </c>
      <c r="K65" s="38"/>
      <c r="L65" s="39"/>
      <c r="M65" s="13" t="str">
        <f>IF(OR(K65=0,L65=0),"",L65-K65)</f>
        <v/>
      </c>
      <c r="N65" s="40" t="str">
        <f>IF(M65&lt;&gt;"",M65/K65,"")</f>
        <v/>
      </c>
    </row>
    <row r="66" spans="1:14" ht="12.75" customHeight="1" x14ac:dyDescent="0.25">
      <c r="A66" s="2"/>
      <c r="B66" s="2"/>
      <c r="C66" s="48" t="s">
        <v>89</v>
      </c>
      <c r="D66" s="38"/>
      <c r="E66" s="39"/>
      <c r="F66" s="13" t="str">
        <f>IF(OR(D66=0,E66=0),"",E66-D66)</f>
        <v/>
      </c>
      <c r="G66" s="40" t="str">
        <f>IF(F66&lt;&gt;"",F66/D66,"")</f>
        <v/>
      </c>
      <c r="H66" s="4"/>
      <c r="I66" s="2"/>
      <c r="J66" s="48" t="s">
        <v>90</v>
      </c>
      <c r="K66" s="38"/>
      <c r="L66" s="39"/>
      <c r="M66" s="13" t="str">
        <f>IF(OR(K66=0,L66=0),"",L66-K66)</f>
        <v/>
      </c>
      <c r="N66" s="40" t="str">
        <f>IF(M66&lt;&gt;"",M66/K66,"")</f>
        <v/>
      </c>
    </row>
    <row r="67" spans="1:14" ht="12.75" customHeight="1" thickBot="1" x14ac:dyDescent="0.3">
      <c r="A67" s="2"/>
      <c r="B67" s="2"/>
      <c r="C67" s="6"/>
      <c r="D67" s="12"/>
      <c r="E67" s="12"/>
      <c r="F67" s="12"/>
      <c r="G67" s="18"/>
      <c r="H67" s="4"/>
      <c r="I67" s="2"/>
      <c r="J67" s="2"/>
      <c r="K67" s="12"/>
      <c r="L67" s="12"/>
      <c r="M67" s="12"/>
      <c r="N67" s="18"/>
    </row>
    <row r="68" spans="1:14" ht="17.399999999999999" thickBot="1" x14ac:dyDescent="0.3">
      <c r="A68" s="2"/>
      <c r="B68" s="2"/>
      <c r="C68" s="52" t="s">
        <v>91</v>
      </c>
      <c r="D68" s="53">
        <f>D8+D17+D25+D40+D43+D48+D56+D60+D64</f>
        <v>26300</v>
      </c>
      <c r="E68" s="53">
        <f>E8+E17+E25+E40+E43+E48+E56+E60+E64</f>
        <v>25645</v>
      </c>
      <c r="F68" s="53">
        <f>IF(OR(D68=0,E68=0),"",E68-D68)</f>
        <v>-655</v>
      </c>
      <c r="G68" s="54">
        <f>IF(F68&lt;&gt;"",F68/D68,"")</f>
        <v>-2.4904942965779466E-2</v>
      </c>
      <c r="H68" s="7"/>
      <c r="I68" s="2"/>
      <c r="J68" s="52" t="s">
        <v>92</v>
      </c>
      <c r="K68" s="53">
        <f>K8+K17+K33+K40+K60+K64</f>
        <v>34800</v>
      </c>
      <c r="L68" s="53">
        <f>L8+L17+L33+L40+L60+L64</f>
        <v>35660</v>
      </c>
      <c r="M68" s="53">
        <f>IF(OR(K68=0,L68=0),"",L68-K68)</f>
        <v>860</v>
      </c>
      <c r="N68" s="54">
        <f>IF(M68&lt;&gt;"",M68/K68,"")</f>
        <v>2.4712643678160919E-2</v>
      </c>
    </row>
    <row r="69" spans="1:14" ht="12.75" customHeight="1" x14ac:dyDescent="0.25">
      <c r="A69" s="2"/>
      <c r="B69" s="2"/>
      <c r="C69" s="55"/>
      <c r="D69" s="7"/>
      <c r="E69" s="7"/>
      <c r="F69" s="7"/>
      <c r="G69" s="19"/>
      <c r="H69" s="7"/>
      <c r="I69" s="2"/>
      <c r="J69" s="55"/>
      <c r="K69" s="7"/>
      <c r="L69" s="7"/>
      <c r="M69" s="7"/>
      <c r="N69" s="19"/>
    </row>
    <row r="70" spans="1:14" ht="15.6" x14ac:dyDescent="0.25">
      <c r="A70" s="86"/>
      <c r="B70" s="26"/>
      <c r="C70" s="27" t="s">
        <v>93</v>
      </c>
      <c r="D70" s="7"/>
      <c r="E70" s="7"/>
      <c r="F70" s="7"/>
      <c r="G70" s="19"/>
      <c r="H70" s="7"/>
      <c r="I70" s="26"/>
      <c r="J70" s="26"/>
      <c r="K70" s="57"/>
      <c r="L70" s="57"/>
      <c r="M70" s="57"/>
      <c r="N70" s="23"/>
    </row>
    <row r="71" spans="1:14" ht="12.75" customHeight="1" x14ac:dyDescent="0.25">
      <c r="A71" s="2"/>
      <c r="B71" s="2"/>
      <c r="C71" s="87" t="s">
        <v>94</v>
      </c>
      <c r="D71" s="38">
        <v>5000</v>
      </c>
      <c r="E71" s="39">
        <v>5000</v>
      </c>
      <c r="F71" s="13">
        <f>IF(OR(D71=0,E71=0),"",E71-D71)</f>
        <v>0</v>
      </c>
      <c r="G71" s="40">
        <f>IF(F71&lt;&gt;"",F71/D71,"")</f>
        <v>0</v>
      </c>
      <c r="H71" s="4"/>
      <c r="I71" s="8"/>
      <c r="J71" s="8"/>
      <c r="K71" s="9"/>
      <c r="L71" s="9"/>
      <c r="M71" s="9"/>
      <c r="N71" s="24"/>
    </row>
    <row r="72" spans="1:14" ht="12.75" customHeight="1" x14ac:dyDescent="0.25">
      <c r="A72" s="2"/>
      <c r="B72" s="2"/>
      <c r="C72" s="87" t="s">
        <v>95</v>
      </c>
      <c r="D72" s="38">
        <v>2500</v>
      </c>
      <c r="E72" s="39">
        <v>2500</v>
      </c>
      <c r="F72" s="13">
        <f>IF(OR(D72=0,E72=0),"",E72-D72)</f>
        <v>0</v>
      </c>
      <c r="G72" s="40">
        <f>IF(F72&lt;&gt;"",F72/D72,"")</f>
        <v>0</v>
      </c>
      <c r="H72" s="4"/>
      <c r="I72" s="8"/>
      <c r="J72" s="8"/>
      <c r="K72" s="9"/>
      <c r="L72" s="9"/>
      <c r="M72" s="9"/>
      <c r="N72" s="24"/>
    </row>
    <row r="73" spans="1:14" ht="12.75" customHeight="1" x14ac:dyDescent="0.25">
      <c r="A73" s="2"/>
      <c r="B73" s="2"/>
      <c r="C73" s="87" t="s">
        <v>96</v>
      </c>
      <c r="D73" s="38">
        <v>1000</v>
      </c>
      <c r="E73" s="39">
        <v>1000</v>
      </c>
      <c r="F73" s="13">
        <f>IF(OR(D73=0,E73=0),"",E73-D73)</f>
        <v>0</v>
      </c>
      <c r="G73" s="40">
        <f>IF(F73&lt;&gt;"",F73/D73,"")</f>
        <v>0</v>
      </c>
      <c r="H73" s="4"/>
      <c r="I73" s="8"/>
      <c r="J73" s="8"/>
      <c r="K73" s="9"/>
      <c r="L73" s="9"/>
      <c r="M73" s="9"/>
      <c r="N73" s="24"/>
    </row>
    <row r="74" spans="1:14" ht="12.75" customHeight="1" x14ac:dyDescent="0.25">
      <c r="A74" s="2"/>
      <c r="B74" s="2"/>
      <c r="C74" s="58"/>
      <c r="D74" s="12"/>
      <c r="E74" s="12"/>
      <c r="F74" s="12"/>
      <c r="G74" s="18"/>
      <c r="H74" s="4"/>
      <c r="I74" s="8"/>
      <c r="J74" s="8"/>
      <c r="K74" s="9"/>
      <c r="L74" s="9"/>
      <c r="M74" s="9"/>
      <c r="N74" s="24"/>
    </row>
    <row r="75" spans="1:14" x14ac:dyDescent="0.25">
      <c r="A75" s="33"/>
      <c r="B75" s="32" t="s">
        <v>97</v>
      </c>
      <c r="C75" s="42"/>
      <c r="D75" s="51">
        <f>D76+D77+D78</f>
        <v>12500</v>
      </c>
      <c r="E75" s="51">
        <f>E76+E77+E78</f>
        <v>12500</v>
      </c>
      <c r="F75" s="34">
        <f>IF(OR(D75=0,E75=0),"",E75-D75)</f>
        <v>0</v>
      </c>
      <c r="G75" s="35">
        <f>IF(F75&lt;&gt;"",F75/D75,"")</f>
        <v>0</v>
      </c>
      <c r="H75" s="7"/>
      <c r="I75" s="32" t="s">
        <v>98</v>
      </c>
      <c r="J75" s="59"/>
      <c r="K75" s="51">
        <f>K76+K77+K78</f>
        <v>12500</v>
      </c>
      <c r="L75" s="51">
        <f>L76+L77+L78</f>
        <v>12500</v>
      </c>
      <c r="M75" s="34">
        <f>IF(OR(K75=0,L75=0),"",L75-K75)</f>
        <v>0</v>
      </c>
      <c r="N75" s="35">
        <f>IF(M75&lt;&gt;"",M75/K75,"")</f>
        <v>0</v>
      </c>
    </row>
    <row r="76" spans="1:14" ht="12.75" customHeight="1" x14ac:dyDescent="0.25">
      <c r="A76" s="2"/>
      <c r="B76" s="2"/>
      <c r="C76" s="48" t="s">
        <v>99</v>
      </c>
      <c r="D76" s="38">
        <v>5000</v>
      </c>
      <c r="E76" s="38">
        <v>5000</v>
      </c>
      <c r="F76" s="13">
        <f>IF(OR(D76=0,E76=0),"",E76-D76)</f>
        <v>0</v>
      </c>
      <c r="G76" s="40">
        <f>IF(F76&lt;&gt;"",F76/D76,"")</f>
        <v>0</v>
      </c>
      <c r="H76" s="60"/>
      <c r="I76" s="61"/>
      <c r="J76" s="48" t="s">
        <v>100</v>
      </c>
      <c r="K76" s="13">
        <f t="shared" ref="K76:L78" si="12">D76</f>
        <v>5000</v>
      </c>
      <c r="L76" s="13">
        <f t="shared" si="12"/>
        <v>5000</v>
      </c>
      <c r="M76" s="13">
        <f>IF(OR(K76=0,L76=0),"",L76-K76)</f>
        <v>0</v>
      </c>
      <c r="N76" s="40">
        <f>IF(M76&lt;&gt;"",M76/K76,"")</f>
        <v>0</v>
      </c>
    </row>
    <row r="77" spans="1:14" ht="12.75" customHeight="1" x14ac:dyDescent="0.25">
      <c r="A77" s="2"/>
      <c r="B77" s="2"/>
      <c r="C77" s="48" t="s">
        <v>101</v>
      </c>
      <c r="D77" s="38">
        <v>2500</v>
      </c>
      <c r="E77" s="38">
        <v>2500</v>
      </c>
      <c r="F77" s="13">
        <f>IF(OR(D77=0,E77=0),"",E77-D77)</f>
        <v>0</v>
      </c>
      <c r="G77" s="40">
        <f>IF(F77&lt;&gt;"",F77/D77,"")</f>
        <v>0</v>
      </c>
      <c r="H77" s="60"/>
      <c r="I77" s="61"/>
      <c r="J77" s="48" t="s">
        <v>102</v>
      </c>
      <c r="K77" s="13">
        <f t="shared" si="12"/>
        <v>2500</v>
      </c>
      <c r="L77" s="13">
        <f t="shared" si="12"/>
        <v>2500</v>
      </c>
      <c r="M77" s="13">
        <f>F77</f>
        <v>0</v>
      </c>
      <c r="N77" s="40">
        <f>IF(M77&lt;&gt;"",M77/K77,"")</f>
        <v>0</v>
      </c>
    </row>
    <row r="78" spans="1:14" ht="12.75" customHeight="1" x14ac:dyDescent="0.25">
      <c r="A78" s="2"/>
      <c r="B78" s="2"/>
      <c r="C78" s="48" t="s">
        <v>103</v>
      </c>
      <c r="D78" s="38">
        <v>5000</v>
      </c>
      <c r="E78" s="38">
        <v>5000</v>
      </c>
      <c r="F78" s="13">
        <f>IF(OR(D78=0,E78=0),"",E78-D78)</f>
        <v>0</v>
      </c>
      <c r="G78" s="40">
        <f>IF(F78&lt;&gt;"",F78/D78,"")</f>
        <v>0</v>
      </c>
      <c r="H78" s="4"/>
      <c r="I78" s="2"/>
      <c r="J78" s="48" t="s">
        <v>104</v>
      </c>
      <c r="K78" s="13">
        <f t="shared" si="12"/>
        <v>5000</v>
      </c>
      <c r="L78" s="13">
        <f t="shared" si="12"/>
        <v>5000</v>
      </c>
      <c r="M78" s="13">
        <f>F78</f>
        <v>0</v>
      </c>
      <c r="N78" s="40">
        <f>IF(M78&lt;&gt;"",M78/K78,"")</f>
        <v>0</v>
      </c>
    </row>
    <row r="79" spans="1:14" ht="12.75" customHeight="1" thickBot="1" x14ac:dyDescent="0.3">
      <c r="A79" s="2"/>
      <c r="B79" s="2"/>
      <c r="C79" s="62"/>
      <c r="D79" s="12"/>
      <c r="E79" s="12"/>
      <c r="F79" s="12"/>
      <c r="G79" s="18"/>
      <c r="H79" s="4"/>
      <c r="I79" s="8"/>
      <c r="J79" s="63"/>
      <c r="K79" s="64"/>
      <c r="L79" s="64"/>
      <c r="M79" s="64"/>
      <c r="N79" s="65"/>
    </row>
    <row r="80" spans="1:14" ht="17.399999999999999" thickBot="1" x14ac:dyDescent="0.3">
      <c r="A80" s="2"/>
      <c r="B80" s="2"/>
      <c r="C80" s="52" t="s">
        <v>105</v>
      </c>
      <c r="D80" s="53">
        <f>D71+D72+D73+D75</f>
        <v>21000</v>
      </c>
      <c r="E80" s="53">
        <f>E71+E72+E73+E75</f>
        <v>21000</v>
      </c>
      <c r="F80" s="53">
        <f>IF(OR(D80=0,E80=0),"",E80-D80)</f>
        <v>0</v>
      </c>
      <c r="G80" s="54">
        <f>IF(F80&lt;&gt;"",F80/D80,"")</f>
        <v>0</v>
      </c>
      <c r="H80" s="7"/>
      <c r="I80" s="8"/>
      <c r="J80" s="52" t="s">
        <v>106</v>
      </c>
      <c r="K80" s="53">
        <f>K75</f>
        <v>12500</v>
      </c>
      <c r="L80" s="53">
        <f>L75</f>
        <v>12500</v>
      </c>
      <c r="M80" s="53">
        <f>IF(OR(K80=0,L80=0),"",L80-K80)</f>
        <v>0</v>
      </c>
      <c r="N80" s="54">
        <f>IF(M80&lt;&gt;"",M80/K80,"")</f>
        <v>0</v>
      </c>
    </row>
    <row r="81" spans="1:14" ht="12.75" customHeight="1" thickBot="1" x14ac:dyDescent="0.3">
      <c r="A81" s="2"/>
      <c r="B81" s="2"/>
      <c r="C81" s="2"/>
      <c r="D81" s="66"/>
      <c r="E81" s="66"/>
      <c r="F81" s="66"/>
      <c r="G81" s="67"/>
      <c r="H81" s="4"/>
      <c r="I81" s="8"/>
      <c r="J81" s="8"/>
      <c r="K81" s="68"/>
      <c r="L81" s="68"/>
      <c r="M81" s="68"/>
      <c r="N81" s="69"/>
    </row>
    <row r="82" spans="1:14" ht="17.399999999999999" thickBot="1" x14ac:dyDescent="0.3">
      <c r="A82" s="2"/>
      <c r="B82" s="2"/>
      <c r="C82" s="52" t="s">
        <v>107</v>
      </c>
      <c r="D82" s="70">
        <f>D68+D80</f>
        <v>47300</v>
      </c>
      <c r="E82" s="70">
        <f>E68+E80</f>
        <v>46645</v>
      </c>
      <c r="F82" s="70">
        <f>IF(OR(D82=0,E82=0),"",E82-D82)</f>
        <v>-655</v>
      </c>
      <c r="G82" s="71">
        <f>IF(F82&lt;&gt;"",F82/D82,"")</f>
        <v>-1.3847780126849894E-2</v>
      </c>
      <c r="H82" s="7"/>
      <c r="I82" s="8"/>
      <c r="J82" s="52" t="s">
        <v>108</v>
      </c>
      <c r="K82" s="70">
        <f>K68+K80</f>
        <v>47300</v>
      </c>
      <c r="L82" s="70">
        <f>L68+L80</f>
        <v>48160</v>
      </c>
      <c r="M82" s="70">
        <f>IF(OR(K82=0,L82=0),"",L82-K82)</f>
        <v>860</v>
      </c>
      <c r="N82" s="71">
        <f>IF(M82&lt;&gt;"",M82/K82,"")</f>
        <v>1.8181818181818181E-2</v>
      </c>
    </row>
    <row r="83" spans="1:14" hidden="1" x14ac:dyDescent="0.25">
      <c r="A83" s="90"/>
      <c r="B83" s="91"/>
      <c r="C83" s="91"/>
      <c r="D83" s="91"/>
      <c r="E83" s="91"/>
      <c r="F83" s="91"/>
      <c r="G83" s="92"/>
      <c r="H83" s="93"/>
      <c r="I83" s="56"/>
      <c r="J83" s="56"/>
      <c r="K83" s="56"/>
      <c r="L83" s="56"/>
      <c r="M83" s="56"/>
      <c r="N83" s="72"/>
    </row>
    <row r="84" spans="1:14" hidden="1" x14ac:dyDescent="0.25">
      <c r="A84" s="56"/>
      <c r="B84" s="56"/>
      <c r="C84" s="56"/>
      <c r="D84" s="56"/>
      <c r="E84" s="56"/>
      <c r="F84" s="56"/>
      <c r="G84" s="72"/>
      <c r="H84" s="73"/>
      <c r="I84" s="56"/>
      <c r="J84" s="56"/>
      <c r="K84" s="56"/>
      <c r="L84" s="56"/>
      <c r="M84" s="56"/>
      <c r="N84" s="72"/>
    </row>
    <row r="85" spans="1:14" hidden="1" x14ac:dyDescent="0.25">
      <c r="A85" s="56"/>
      <c r="B85" s="56"/>
      <c r="C85" s="56"/>
      <c r="D85" s="56"/>
      <c r="E85" s="56"/>
      <c r="F85" s="56"/>
      <c r="G85" s="72"/>
      <c r="H85" s="73"/>
      <c r="I85" s="56"/>
      <c r="J85" s="56"/>
      <c r="K85" s="56"/>
      <c r="L85" s="56"/>
      <c r="M85" s="56"/>
      <c r="N85" s="72"/>
    </row>
    <row r="86" spans="1:14" hidden="1" x14ac:dyDescent="0.25">
      <c r="A86" s="56"/>
      <c r="B86" s="56"/>
      <c r="C86" s="56"/>
      <c r="D86" s="56"/>
      <c r="E86" s="56"/>
      <c r="F86" s="56"/>
      <c r="G86" s="72"/>
      <c r="H86" s="73"/>
      <c r="I86" s="56"/>
      <c r="J86" s="56"/>
      <c r="K86" s="56"/>
      <c r="L86" s="56"/>
      <c r="M86" s="56"/>
      <c r="N86" s="72"/>
    </row>
    <row r="87" spans="1:14" hidden="1" x14ac:dyDescent="0.25">
      <c r="A87" s="56"/>
      <c r="B87" s="56"/>
      <c r="C87" s="56"/>
      <c r="D87" s="56"/>
      <c r="E87" s="56"/>
      <c r="F87" s="56"/>
      <c r="G87" s="72"/>
      <c r="H87" s="73"/>
      <c r="I87" s="56"/>
      <c r="J87" s="56"/>
      <c r="K87" s="56"/>
      <c r="L87" s="56"/>
      <c r="M87" s="56"/>
      <c r="N87" s="72"/>
    </row>
    <row r="88" spans="1:14" hidden="1" x14ac:dyDescent="0.25">
      <c r="A88" s="56"/>
      <c r="B88" s="56"/>
      <c r="C88" s="56"/>
      <c r="D88" s="56"/>
      <c r="E88" s="56"/>
      <c r="F88" s="56"/>
      <c r="G88" s="72"/>
      <c r="H88" s="73"/>
      <c r="I88" s="56"/>
      <c r="J88" s="56"/>
      <c r="K88" s="56"/>
      <c r="L88" s="56"/>
      <c r="M88" s="56"/>
      <c r="N88" s="72"/>
    </row>
    <row r="89" spans="1:14" hidden="1" x14ac:dyDescent="0.25">
      <c r="A89" s="56"/>
      <c r="B89" s="56"/>
      <c r="C89" s="56"/>
      <c r="D89" s="56"/>
      <c r="E89" s="56"/>
      <c r="F89" s="56"/>
      <c r="G89" s="72"/>
      <c r="H89" s="73"/>
      <c r="I89" s="56"/>
      <c r="J89" s="56"/>
      <c r="K89" s="56"/>
      <c r="L89" s="56"/>
      <c r="M89" s="56"/>
      <c r="N89" s="72"/>
    </row>
    <row r="90" spans="1:14" hidden="1" x14ac:dyDescent="0.25">
      <c r="A90" s="56"/>
      <c r="B90" s="56"/>
      <c r="C90" s="56"/>
      <c r="D90" s="56"/>
      <c r="E90" s="56"/>
      <c r="F90" s="56"/>
      <c r="G90" s="72"/>
      <c r="H90" s="73"/>
      <c r="I90" s="56"/>
      <c r="J90" s="56"/>
      <c r="K90" s="56"/>
      <c r="L90" s="56"/>
      <c r="M90" s="56"/>
      <c r="N90" s="72"/>
    </row>
    <row r="91" spans="1:14" hidden="1" x14ac:dyDescent="0.25">
      <c r="A91" s="56"/>
      <c r="B91" s="56"/>
      <c r="C91" s="56"/>
      <c r="D91" s="56"/>
      <c r="E91" s="56"/>
      <c r="F91" s="56"/>
      <c r="G91" s="72"/>
      <c r="H91" s="73"/>
      <c r="I91" s="56"/>
      <c r="J91" s="56"/>
      <c r="K91" s="56"/>
      <c r="L91" s="56"/>
      <c r="M91" s="56"/>
      <c r="N91" s="72"/>
    </row>
    <row r="92" spans="1:14" hidden="1" x14ac:dyDescent="0.25">
      <c r="A92" s="56"/>
      <c r="B92" s="56"/>
      <c r="C92" s="56"/>
      <c r="D92" s="56"/>
      <c r="E92" s="56"/>
      <c r="F92" s="56"/>
      <c r="G92" s="72"/>
      <c r="H92" s="73"/>
      <c r="I92" s="56"/>
      <c r="J92" s="56"/>
      <c r="K92" s="56"/>
      <c r="L92" s="56"/>
      <c r="M92" s="56"/>
      <c r="N92" s="72"/>
    </row>
    <row r="93" spans="1:14" hidden="1" x14ac:dyDescent="0.25">
      <c r="A93" s="56"/>
      <c r="B93" s="56"/>
      <c r="C93" s="56"/>
      <c r="D93" s="56"/>
      <c r="E93" s="56"/>
      <c r="F93" s="56"/>
      <c r="G93" s="72"/>
      <c r="H93" s="73"/>
      <c r="I93" s="56"/>
      <c r="J93" s="56"/>
      <c r="K93" s="56"/>
      <c r="L93" s="56"/>
      <c r="M93" s="56"/>
      <c r="N93" s="72"/>
    </row>
    <row r="94" spans="1:14" hidden="1" x14ac:dyDescent="0.25">
      <c r="A94" s="56"/>
      <c r="B94" s="56"/>
      <c r="C94" s="56"/>
      <c r="D94" s="56"/>
      <c r="E94" s="56"/>
      <c r="F94" s="56"/>
      <c r="G94" s="72"/>
      <c r="H94" s="73"/>
      <c r="I94" s="56"/>
      <c r="J94" s="56"/>
      <c r="K94" s="56"/>
      <c r="L94" s="56"/>
      <c r="M94" s="56"/>
      <c r="N94" s="72"/>
    </row>
    <row r="95" spans="1:14" hidden="1" x14ac:dyDescent="0.25">
      <c r="A95" s="56"/>
      <c r="B95" s="56"/>
      <c r="C95" s="56"/>
      <c r="D95" s="56"/>
      <c r="E95" s="56"/>
      <c r="F95" s="56"/>
      <c r="G95" s="72"/>
      <c r="H95" s="73"/>
      <c r="I95" s="56"/>
      <c r="J95" s="56"/>
      <c r="K95" s="56"/>
      <c r="L95" s="56"/>
      <c r="M95" s="56"/>
      <c r="N95" s="72"/>
    </row>
    <row r="96" spans="1:14" hidden="1" x14ac:dyDescent="0.25">
      <c r="A96" s="56"/>
      <c r="B96" s="56"/>
      <c r="C96" s="56"/>
      <c r="D96" s="56"/>
      <c r="E96" s="56"/>
      <c r="F96" s="56"/>
      <c r="G96" s="72"/>
      <c r="H96" s="73"/>
      <c r="I96" s="56"/>
      <c r="J96" s="56"/>
      <c r="K96" s="56"/>
      <c r="L96" s="56"/>
      <c r="M96" s="56"/>
      <c r="N96" s="72"/>
    </row>
    <row r="97" spans="1:14" hidden="1" x14ac:dyDescent="0.25">
      <c r="A97" s="56"/>
      <c r="B97" s="56"/>
      <c r="C97" s="56"/>
      <c r="D97" s="56"/>
      <c r="E97" s="56"/>
      <c r="F97" s="56"/>
      <c r="G97" s="72"/>
      <c r="H97" s="73"/>
      <c r="I97" s="56"/>
      <c r="J97" s="56"/>
      <c r="K97" s="56"/>
      <c r="L97" s="56"/>
      <c r="M97" s="56"/>
      <c r="N97" s="72"/>
    </row>
    <row r="98" spans="1:14" hidden="1" x14ac:dyDescent="0.25">
      <c r="A98" s="56"/>
      <c r="B98" s="56"/>
      <c r="C98" s="56"/>
      <c r="D98" s="56"/>
      <c r="E98" s="56"/>
      <c r="F98" s="56"/>
      <c r="G98" s="72"/>
      <c r="H98" s="73"/>
      <c r="I98" s="56"/>
      <c r="J98" s="56"/>
      <c r="K98" s="56"/>
      <c r="L98" s="56"/>
      <c r="M98" s="56"/>
      <c r="N98" s="72"/>
    </row>
    <row r="99" spans="1:14" hidden="1" x14ac:dyDescent="0.25">
      <c r="A99" s="56"/>
      <c r="B99" s="56"/>
      <c r="C99" s="56"/>
      <c r="D99" s="56"/>
      <c r="E99" s="56"/>
      <c r="F99" s="56"/>
      <c r="G99" s="72"/>
      <c r="H99" s="73"/>
      <c r="I99" s="56"/>
      <c r="J99" s="56"/>
      <c r="K99" s="56"/>
      <c r="L99" s="56"/>
      <c r="M99" s="56"/>
      <c r="N99" s="72"/>
    </row>
    <row r="100" spans="1:14" ht="4.5" customHeight="1" x14ac:dyDescent="0.25">
      <c r="A100" s="56"/>
      <c r="B100" s="56"/>
      <c r="C100" s="56"/>
      <c r="D100" s="56"/>
      <c r="E100" s="56"/>
      <c r="F100" s="56"/>
      <c r="G100" s="72"/>
      <c r="H100" s="73"/>
      <c r="I100" s="56"/>
      <c r="J100" s="56"/>
      <c r="K100" s="56"/>
      <c r="L100" s="56"/>
      <c r="M100" s="56"/>
      <c r="N100" s="72"/>
    </row>
  </sheetData>
  <mergeCells count="2">
    <mergeCell ref="A3:N3"/>
    <mergeCell ref="A5:C5"/>
  </mergeCells>
  <phoneticPr fontId="0" type="noConversion"/>
  <pageMargins left="0.13" right="0.13" top="0.21999999999999997" bottom="0.34000000000000008" header="0.12000000000000001" footer="0.2"/>
  <pageSetup paperSize="9" scale="72" orientation="portrait" horizontalDpi="4294967293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Compta ana</vt:lpstr>
    </vt:vector>
  </TitlesOfParts>
  <Company>DRJSCS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Joel RAYNAUD</dc:creator>
  <cp:lastModifiedBy>USER</cp:lastModifiedBy>
  <cp:lastPrinted>2013-01-18T12:28:44Z</cp:lastPrinted>
  <dcterms:created xsi:type="dcterms:W3CDTF">2012-09-03T12:19:25Z</dcterms:created>
  <dcterms:modified xsi:type="dcterms:W3CDTF">2026-03-24T14:01:27Z</dcterms:modified>
</cp:coreProperties>
</file>